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D+\02_CARBONO\XLS\bdCARBONO\2016\UVG\CEAB-UVG1\BD_C_LB país 2015\"/>
    </mc:Choice>
  </mc:AlternateContent>
  <bookViews>
    <workbookView xWindow="1860" yWindow="0" windowWidth="20670" windowHeight="10320" activeTab="1"/>
  </bookViews>
  <sheets>
    <sheet name="Datos Grales" sheetId="2" r:id="rId1"/>
    <sheet name="Arboles" sheetId="8" r:id="rId2"/>
    <sheet name="Arbustos" sheetId="4" r:id="rId3"/>
    <sheet name="H-M" sheetId="3" r:id="rId4"/>
    <sheet name="Resumen TRIFINIO" sheetId="7" r:id="rId5"/>
  </sheets>
  <definedNames>
    <definedName name="_xlnm._FilterDatabase" localSheetId="1" hidden="1">Arboles!$A$1:$J$1792</definedName>
    <definedName name="_xlnm._FilterDatabase" localSheetId="2" hidden="1">Arbustos!$A$1:$I$477</definedName>
  </definedNames>
  <calcPr calcId="152511"/>
  <pivotCaches>
    <pivotCache cacheId="11" r:id="rId6"/>
  </pivotCaches>
</workbook>
</file>

<file path=xl/calcChain.xml><?xml version="1.0" encoding="utf-8"?>
<calcChain xmlns="http://schemas.openxmlformats.org/spreadsheetml/2006/main">
  <c r="W6" i="8" l="1"/>
  <c r="K3" i="8" l="1"/>
  <c r="L3" i="8"/>
  <c r="M3" i="8" s="1"/>
  <c r="K4" i="8"/>
  <c r="L4" i="8"/>
  <c r="M4" i="8"/>
  <c r="K5" i="8"/>
  <c r="L5" i="8"/>
  <c r="M5" i="8" s="1"/>
  <c r="K6" i="8"/>
  <c r="L6" i="8"/>
  <c r="M6" i="8"/>
  <c r="K7" i="8"/>
  <c r="L7" i="8"/>
  <c r="M7" i="8" s="1"/>
  <c r="K8" i="8"/>
  <c r="L8" i="8"/>
  <c r="M8" i="8"/>
  <c r="K9" i="8"/>
  <c r="L9" i="8"/>
  <c r="M9" i="8" s="1"/>
  <c r="K10" i="8"/>
  <c r="L10" i="8"/>
  <c r="M10" i="8"/>
  <c r="K11" i="8"/>
  <c r="L11" i="8"/>
  <c r="M11" i="8" s="1"/>
  <c r="K12" i="8"/>
  <c r="L12" i="8"/>
  <c r="M12" i="8"/>
  <c r="K13" i="8"/>
  <c r="L13" i="8"/>
  <c r="M13" i="8" s="1"/>
  <c r="K14" i="8"/>
  <c r="L14" i="8"/>
  <c r="M14" i="8"/>
  <c r="K15" i="8"/>
  <c r="L15" i="8"/>
  <c r="M15" i="8" s="1"/>
  <c r="K16" i="8"/>
  <c r="L16" i="8"/>
  <c r="M16" i="8"/>
  <c r="K17" i="8"/>
  <c r="L17" i="8"/>
  <c r="M17" i="8" s="1"/>
  <c r="K18" i="8"/>
  <c r="L18" i="8"/>
  <c r="M18" i="8"/>
  <c r="K19" i="8"/>
  <c r="L19" i="8"/>
  <c r="M19" i="8" s="1"/>
  <c r="K20" i="8"/>
  <c r="L20" i="8"/>
  <c r="M20" i="8"/>
  <c r="K21" i="8"/>
  <c r="L21" i="8"/>
  <c r="M21" i="8" s="1"/>
  <c r="K22" i="8"/>
  <c r="L22" i="8"/>
  <c r="M22" i="8"/>
  <c r="K23" i="8"/>
  <c r="L23" i="8"/>
  <c r="M23" i="8" s="1"/>
  <c r="K24" i="8"/>
  <c r="L24" i="8"/>
  <c r="M24" i="8"/>
  <c r="K25" i="8"/>
  <c r="L25" i="8"/>
  <c r="M25" i="8" s="1"/>
  <c r="K26" i="8"/>
  <c r="L26" i="8"/>
  <c r="M26" i="8"/>
  <c r="K27" i="8"/>
  <c r="L27" i="8"/>
  <c r="M27" i="8" s="1"/>
  <c r="K28" i="8"/>
  <c r="L28" i="8"/>
  <c r="M28" i="8"/>
  <c r="K29" i="8"/>
  <c r="L29" i="8"/>
  <c r="M29" i="8" s="1"/>
  <c r="K30" i="8"/>
  <c r="L30" i="8"/>
  <c r="M30" i="8"/>
  <c r="K31" i="8"/>
  <c r="L31" i="8"/>
  <c r="M31" i="8" s="1"/>
  <c r="K32" i="8"/>
  <c r="L32" i="8"/>
  <c r="M32" i="8"/>
  <c r="K33" i="8"/>
  <c r="L33" i="8"/>
  <c r="M33" i="8" s="1"/>
  <c r="K34" i="8"/>
  <c r="L34" i="8"/>
  <c r="M34" i="8"/>
  <c r="K35" i="8"/>
  <c r="L35" i="8"/>
  <c r="M35" i="8" s="1"/>
  <c r="K36" i="8"/>
  <c r="L36" i="8"/>
  <c r="M36" i="8"/>
  <c r="K37" i="8"/>
  <c r="L37" i="8"/>
  <c r="M37" i="8" s="1"/>
  <c r="K38" i="8"/>
  <c r="L38" i="8"/>
  <c r="M38" i="8"/>
  <c r="K39" i="8"/>
  <c r="L39" i="8"/>
  <c r="M39" i="8" s="1"/>
  <c r="K40" i="8"/>
  <c r="L40" i="8"/>
  <c r="M40" i="8"/>
  <c r="K41" i="8"/>
  <c r="L41" i="8"/>
  <c r="M41" i="8" s="1"/>
  <c r="K42" i="8"/>
  <c r="L42" i="8"/>
  <c r="M42" i="8"/>
  <c r="K43" i="8"/>
  <c r="L43" i="8"/>
  <c r="M43" i="8" s="1"/>
  <c r="K44" i="8"/>
  <c r="L44" i="8"/>
  <c r="M44" i="8"/>
  <c r="K45" i="8"/>
  <c r="L45" i="8"/>
  <c r="M45" i="8" s="1"/>
  <c r="K46" i="8"/>
  <c r="L46" i="8"/>
  <c r="M46" i="8"/>
  <c r="K47" i="8"/>
  <c r="L47" i="8"/>
  <c r="M47" i="8" s="1"/>
  <c r="K48" i="8"/>
  <c r="L48" i="8"/>
  <c r="M48" i="8"/>
  <c r="K49" i="8"/>
  <c r="L49" i="8"/>
  <c r="M49" i="8" s="1"/>
  <c r="K50" i="8"/>
  <c r="L50" i="8"/>
  <c r="M50" i="8"/>
  <c r="K51" i="8"/>
  <c r="L51" i="8"/>
  <c r="M51" i="8" s="1"/>
  <c r="K52" i="8"/>
  <c r="L52" i="8"/>
  <c r="M52" i="8"/>
  <c r="K53" i="8"/>
  <c r="L53" i="8"/>
  <c r="M53" i="8" s="1"/>
  <c r="K54" i="8"/>
  <c r="L54" i="8"/>
  <c r="M54" i="8"/>
  <c r="K55" i="8"/>
  <c r="L55" i="8"/>
  <c r="M55" i="8" s="1"/>
  <c r="K56" i="8"/>
  <c r="L56" i="8"/>
  <c r="M56" i="8"/>
  <c r="K57" i="8"/>
  <c r="L57" i="8"/>
  <c r="M57" i="8" s="1"/>
  <c r="K58" i="8"/>
  <c r="L58" i="8"/>
  <c r="M58" i="8"/>
  <c r="K59" i="8"/>
  <c r="L59" i="8"/>
  <c r="M59" i="8" s="1"/>
  <c r="K60" i="8"/>
  <c r="L60" i="8"/>
  <c r="M60" i="8"/>
  <c r="K61" i="8"/>
  <c r="L61" i="8"/>
  <c r="M61" i="8" s="1"/>
  <c r="K62" i="8"/>
  <c r="L62" i="8"/>
  <c r="M62" i="8"/>
  <c r="K63" i="8"/>
  <c r="L63" i="8"/>
  <c r="M63" i="8" s="1"/>
  <c r="K64" i="8"/>
  <c r="L64" i="8"/>
  <c r="M64" i="8"/>
  <c r="K65" i="8"/>
  <c r="L65" i="8"/>
  <c r="M65" i="8" s="1"/>
  <c r="K66" i="8"/>
  <c r="L66" i="8"/>
  <c r="M66" i="8"/>
  <c r="K67" i="8"/>
  <c r="L67" i="8"/>
  <c r="M67" i="8" s="1"/>
  <c r="K68" i="8"/>
  <c r="L68" i="8"/>
  <c r="M68" i="8"/>
  <c r="K69" i="8"/>
  <c r="L69" i="8"/>
  <c r="M69" i="8" s="1"/>
  <c r="K70" i="8"/>
  <c r="L70" i="8"/>
  <c r="M70" i="8"/>
  <c r="K71" i="8"/>
  <c r="L71" i="8"/>
  <c r="M71" i="8" s="1"/>
  <c r="K72" i="8"/>
  <c r="L72" i="8"/>
  <c r="M72" i="8"/>
  <c r="K73" i="8"/>
  <c r="L73" i="8"/>
  <c r="M73" i="8" s="1"/>
  <c r="K74" i="8"/>
  <c r="L74" i="8"/>
  <c r="M74" i="8"/>
  <c r="K75" i="8"/>
  <c r="L75" i="8"/>
  <c r="M75" i="8" s="1"/>
  <c r="K76" i="8"/>
  <c r="L76" i="8"/>
  <c r="M76" i="8"/>
  <c r="K77" i="8"/>
  <c r="L77" i="8"/>
  <c r="M77" i="8" s="1"/>
  <c r="K78" i="8"/>
  <c r="L78" i="8"/>
  <c r="M78" i="8"/>
  <c r="K79" i="8"/>
  <c r="L79" i="8"/>
  <c r="M79" i="8" s="1"/>
  <c r="K80" i="8"/>
  <c r="L80" i="8"/>
  <c r="M80" i="8"/>
  <c r="K81" i="8"/>
  <c r="L81" i="8"/>
  <c r="M81" i="8" s="1"/>
  <c r="K82" i="8"/>
  <c r="L82" i="8"/>
  <c r="M82" i="8"/>
  <c r="K83" i="8"/>
  <c r="L83" i="8"/>
  <c r="M83" i="8" s="1"/>
  <c r="K84" i="8"/>
  <c r="L84" i="8"/>
  <c r="M84" i="8"/>
  <c r="K85" i="8"/>
  <c r="L85" i="8"/>
  <c r="M85" i="8" s="1"/>
  <c r="K86" i="8"/>
  <c r="L86" i="8"/>
  <c r="M86" i="8"/>
  <c r="K87" i="8"/>
  <c r="L87" i="8"/>
  <c r="M87" i="8" s="1"/>
  <c r="K88" i="8"/>
  <c r="L88" i="8"/>
  <c r="M88" i="8"/>
  <c r="K89" i="8"/>
  <c r="L89" i="8"/>
  <c r="M89" i="8" s="1"/>
  <c r="K90" i="8"/>
  <c r="L90" i="8"/>
  <c r="M90" i="8"/>
  <c r="K91" i="8"/>
  <c r="L91" i="8"/>
  <c r="M91" i="8" s="1"/>
  <c r="K92" i="8"/>
  <c r="L92" i="8"/>
  <c r="M92" i="8"/>
  <c r="K93" i="8"/>
  <c r="L93" i="8"/>
  <c r="M93" i="8" s="1"/>
  <c r="K94" i="8"/>
  <c r="L94" i="8"/>
  <c r="M94" i="8"/>
  <c r="K95" i="8"/>
  <c r="L95" i="8"/>
  <c r="M95" i="8" s="1"/>
  <c r="K96" i="8"/>
  <c r="L96" i="8"/>
  <c r="M96" i="8"/>
  <c r="K97" i="8"/>
  <c r="L97" i="8"/>
  <c r="M97" i="8" s="1"/>
  <c r="K98" i="8"/>
  <c r="L98" i="8"/>
  <c r="M98" i="8"/>
  <c r="K99" i="8"/>
  <c r="L99" i="8"/>
  <c r="M99" i="8" s="1"/>
  <c r="K100" i="8"/>
  <c r="L100" i="8"/>
  <c r="M100" i="8"/>
  <c r="K101" i="8"/>
  <c r="L101" i="8"/>
  <c r="M101" i="8" s="1"/>
  <c r="K102" i="8"/>
  <c r="L102" i="8"/>
  <c r="M102" i="8"/>
  <c r="K103" i="8"/>
  <c r="L103" i="8"/>
  <c r="M103" i="8" s="1"/>
  <c r="K104" i="8"/>
  <c r="L104" i="8"/>
  <c r="M104" i="8"/>
  <c r="K105" i="8"/>
  <c r="L105" i="8"/>
  <c r="M105" i="8" s="1"/>
  <c r="K106" i="8"/>
  <c r="L106" i="8"/>
  <c r="M106" i="8"/>
  <c r="K107" i="8"/>
  <c r="L107" i="8"/>
  <c r="M107" i="8" s="1"/>
  <c r="K108" i="8"/>
  <c r="L108" i="8"/>
  <c r="M108" i="8"/>
  <c r="K109" i="8"/>
  <c r="L109" i="8"/>
  <c r="M109" i="8" s="1"/>
  <c r="K110" i="8"/>
  <c r="L110" i="8"/>
  <c r="M110" i="8"/>
  <c r="K111" i="8"/>
  <c r="L111" i="8"/>
  <c r="M111" i="8" s="1"/>
  <c r="K112" i="8"/>
  <c r="L112" i="8"/>
  <c r="M112" i="8"/>
  <c r="K113" i="8"/>
  <c r="L113" i="8"/>
  <c r="M113" i="8" s="1"/>
  <c r="K114" i="8"/>
  <c r="L114" i="8"/>
  <c r="M114" i="8"/>
  <c r="K115" i="8"/>
  <c r="L115" i="8"/>
  <c r="M115" i="8" s="1"/>
  <c r="K116" i="8"/>
  <c r="L116" i="8"/>
  <c r="M116" i="8"/>
  <c r="K117" i="8"/>
  <c r="L117" i="8"/>
  <c r="M117" i="8" s="1"/>
  <c r="K118" i="8"/>
  <c r="L118" i="8"/>
  <c r="M118" i="8"/>
  <c r="K119" i="8"/>
  <c r="L119" i="8"/>
  <c r="M119" i="8" s="1"/>
  <c r="K120" i="8"/>
  <c r="L120" i="8"/>
  <c r="M120" i="8"/>
  <c r="K121" i="8"/>
  <c r="L121" i="8"/>
  <c r="M121" i="8" s="1"/>
  <c r="K122" i="8"/>
  <c r="L122" i="8"/>
  <c r="M122" i="8"/>
  <c r="K123" i="8"/>
  <c r="L123" i="8"/>
  <c r="M123" i="8" s="1"/>
  <c r="K124" i="8"/>
  <c r="L124" i="8"/>
  <c r="M124" i="8"/>
  <c r="K125" i="8"/>
  <c r="L125" i="8"/>
  <c r="M125" i="8" s="1"/>
  <c r="K126" i="8"/>
  <c r="L126" i="8"/>
  <c r="M126" i="8"/>
  <c r="K127" i="8"/>
  <c r="L127" i="8"/>
  <c r="M127" i="8" s="1"/>
  <c r="K128" i="8"/>
  <c r="L128" i="8"/>
  <c r="M128" i="8"/>
  <c r="K129" i="8"/>
  <c r="L129" i="8"/>
  <c r="M129" i="8" s="1"/>
  <c r="K130" i="8"/>
  <c r="L130" i="8"/>
  <c r="M130" i="8"/>
  <c r="K131" i="8"/>
  <c r="L131" i="8"/>
  <c r="M131" i="8" s="1"/>
  <c r="K132" i="8"/>
  <c r="L132" i="8"/>
  <c r="M132" i="8"/>
  <c r="K133" i="8"/>
  <c r="L133" i="8"/>
  <c r="M133" i="8" s="1"/>
  <c r="K134" i="8"/>
  <c r="L134" i="8"/>
  <c r="M134" i="8"/>
  <c r="K135" i="8"/>
  <c r="L135" i="8"/>
  <c r="M135" i="8" s="1"/>
  <c r="K136" i="8"/>
  <c r="L136" i="8"/>
  <c r="M136" i="8"/>
  <c r="K137" i="8"/>
  <c r="L137" i="8"/>
  <c r="M137" i="8" s="1"/>
  <c r="K138" i="8"/>
  <c r="L138" i="8"/>
  <c r="M138" i="8"/>
  <c r="K139" i="8"/>
  <c r="L139" i="8"/>
  <c r="M139" i="8" s="1"/>
  <c r="K140" i="8"/>
  <c r="L140" i="8"/>
  <c r="M140" i="8"/>
  <c r="K141" i="8"/>
  <c r="L141" i="8"/>
  <c r="M141" i="8" s="1"/>
  <c r="K142" i="8"/>
  <c r="L142" i="8"/>
  <c r="M142" i="8"/>
  <c r="K143" i="8"/>
  <c r="L143" i="8"/>
  <c r="M143" i="8" s="1"/>
  <c r="K144" i="8"/>
  <c r="L144" i="8"/>
  <c r="M144" i="8"/>
  <c r="K145" i="8"/>
  <c r="L145" i="8"/>
  <c r="M145" i="8" s="1"/>
  <c r="K146" i="8"/>
  <c r="L146" i="8"/>
  <c r="M146" i="8"/>
  <c r="K147" i="8"/>
  <c r="L147" i="8"/>
  <c r="M147" i="8" s="1"/>
  <c r="K148" i="8"/>
  <c r="L148" i="8"/>
  <c r="M148" i="8"/>
  <c r="K149" i="8"/>
  <c r="L149" i="8"/>
  <c r="M149" i="8" s="1"/>
  <c r="K150" i="8"/>
  <c r="L150" i="8"/>
  <c r="M150" i="8"/>
  <c r="K151" i="8"/>
  <c r="L151" i="8"/>
  <c r="M151" i="8" s="1"/>
  <c r="K152" i="8"/>
  <c r="L152" i="8"/>
  <c r="M152" i="8"/>
  <c r="K153" i="8"/>
  <c r="L153" i="8"/>
  <c r="M153" i="8" s="1"/>
  <c r="K154" i="8"/>
  <c r="L154" i="8"/>
  <c r="M154" i="8"/>
  <c r="K155" i="8"/>
  <c r="L155" i="8"/>
  <c r="M155" i="8" s="1"/>
  <c r="K156" i="8"/>
  <c r="L156" i="8"/>
  <c r="M156" i="8"/>
  <c r="K157" i="8"/>
  <c r="L157" i="8"/>
  <c r="M157" i="8" s="1"/>
  <c r="K158" i="8"/>
  <c r="L158" i="8"/>
  <c r="M158" i="8"/>
  <c r="K159" i="8"/>
  <c r="L159" i="8"/>
  <c r="M159" i="8" s="1"/>
  <c r="K160" i="8"/>
  <c r="L160" i="8"/>
  <c r="M160" i="8"/>
  <c r="K161" i="8"/>
  <c r="L161" i="8"/>
  <c r="M161" i="8" s="1"/>
  <c r="K162" i="8"/>
  <c r="L162" i="8"/>
  <c r="M162" i="8"/>
  <c r="K163" i="8"/>
  <c r="L163" i="8"/>
  <c r="M163" i="8" s="1"/>
  <c r="K164" i="8"/>
  <c r="L164" i="8"/>
  <c r="M164" i="8"/>
  <c r="K165" i="8"/>
  <c r="L165" i="8"/>
  <c r="M165" i="8" s="1"/>
  <c r="K166" i="8"/>
  <c r="L166" i="8"/>
  <c r="M166" i="8"/>
  <c r="K167" i="8"/>
  <c r="L167" i="8"/>
  <c r="M167" i="8" s="1"/>
  <c r="K168" i="8"/>
  <c r="L168" i="8"/>
  <c r="M168" i="8"/>
  <c r="K169" i="8"/>
  <c r="L169" i="8"/>
  <c r="M169" i="8" s="1"/>
  <c r="K170" i="8"/>
  <c r="L170" i="8"/>
  <c r="M170" i="8"/>
  <c r="K171" i="8"/>
  <c r="L171" i="8"/>
  <c r="M171" i="8" s="1"/>
  <c r="K172" i="8"/>
  <c r="L172" i="8"/>
  <c r="M172" i="8" s="1"/>
  <c r="K173" i="8"/>
  <c r="L173" i="8"/>
  <c r="M173" i="8"/>
  <c r="K174" i="8"/>
  <c r="L174" i="8"/>
  <c r="M174" i="8" s="1"/>
  <c r="K175" i="8"/>
  <c r="L175" i="8"/>
  <c r="M175" i="8"/>
  <c r="K176" i="8"/>
  <c r="L176" i="8"/>
  <c r="M176" i="8" s="1"/>
  <c r="K177" i="8"/>
  <c r="L177" i="8"/>
  <c r="M177" i="8"/>
  <c r="K178" i="8"/>
  <c r="L178" i="8"/>
  <c r="M178" i="8" s="1"/>
  <c r="K179" i="8"/>
  <c r="L179" i="8"/>
  <c r="M179" i="8"/>
  <c r="K180" i="8"/>
  <c r="L180" i="8"/>
  <c r="M180" i="8" s="1"/>
  <c r="K181" i="8"/>
  <c r="L181" i="8"/>
  <c r="M181" i="8"/>
  <c r="K182" i="8"/>
  <c r="L182" i="8"/>
  <c r="M182" i="8" s="1"/>
  <c r="K183" i="8"/>
  <c r="L183" i="8"/>
  <c r="M183" i="8"/>
  <c r="K184" i="8"/>
  <c r="L184" i="8"/>
  <c r="M184" i="8" s="1"/>
  <c r="K185" i="8"/>
  <c r="L185" i="8"/>
  <c r="M185" i="8"/>
  <c r="K186" i="8"/>
  <c r="L186" i="8"/>
  <c r="M186" i="8" s="1"/>
  <c r="K187" i="8"/>
  <c r="L187" i="8"/>
  <c r="M187" i="8"/>
  <c r="K188" i="8"/>
  <c r="L188" i="8"/>
  <c r="M188" i="8" s="1"/>
  <c r="K189" i="8"/>
  <c r="L189" i="8"/>
  <c r="M189" i="8"/>
  <c r="K190" i="8"/>
  <c r="L190" i="8"/>
  <c r="M190" i="8" s="1"/>
  <c r="K191" i="8"/>
  <c r="L191" i="8"/>
  <c r="M191" i="8"/>
  <c r="K192" i="8"/>
  <c r="L192" i="8"/>
  <c r="M192" i="8" s="1"/>
  <c r="K193" i="8"/>
  <c r="L193" i="8"/>
  <c r="M193" i="8"/>
  <c r="K194" i="8"/>
  <c r="L194" i="8"/>
  <c r="M194" i="8" s="1"/>
  <c r="K195" i="8"/>
  <c r="L195" i="8"/>
  <c r="M195" i="8"/>
  <c r="K196" i="8"/>
  <c r="L196" i="8"/>
  <c r="M196" i="8" s="1"/>
  <c r="K197" i="8"/>
  <c r="L197" i="8"/>
  <c r="M197" i="8"/>
  <c r="K198" i="8"/>
  <c r="L198" i="8"/>
  <c r="M198" i="8" s="1"/>
  <c r="K199" i="8"/>
  <c r="L199" i="8"/>
  <c r="M199" i="8"/>
  <c r="K200" i="8"/>
  <c r="L200" i="8"/>
  <c r="M200" i="8" s="1"/>
  <c r="K201" i="8"/>
  <c r="L201" i="8"/>
  <c r="M201" i="8"/>
  <c r="K202" i="8"/>
  <c r="L202" i="8"/>
  <c r="M202" i="8" s="1"/>
  <c r="K203" i="8"/>
  <c r="L203" i="8"/>
  <c r="M203" i="8"/>
  <c r="K204" i="8"/>
  <c r="L204" i="8"/>
  <c r="M204" i="8" s="1"/>
  <c r="K205" i="8"/>
  <c r="L205" i="8"/>
  <c r="M205" i="8"/>
  <c r="K206" i="8"/>
  <c r="L206" i="8"/>
  <c r="M206" i="8" s="1"/>
  <c r="K207" i="8"/>
  <c r="L207" i="8"/>
  <c r="M207" i="8"/>
  <c r="K208" i="8"/>
  <c r="L208" i="8"/>
  <c r="M208" i="8" s="1"/>
  <c r="K209" i="8"/>
  <c r="L209" i="8"/>
  <c r="M209" i="8"/>
  <c r="K210" i="8"/>
  <c r="L210" i="8"/>
  <c r="M210" i="8" s="1"/>
  <c r="K211" i="8"/>
  <c r="L211" i="8"/>
  <c r="M211" i="8"/>
  <c r="K212" i="8"/>
  <c r="L212" i="8"/>
  <c r="M212" i="8" s="1"/>
  <c r="K213" i="8"/>
  <c r="L213" i="8"/>
  <c r="M213" i="8"/>
  <c r="K214" i="8"/>
  <c r="L214" i="8"/>
  <c r="M214" i="8" s="1"/>
  <c r="K215" i="8"/>
  <c r="L215" i="8"/>
  <c r="M215" i="8"/>
  <c r="K216" i="8"/>
  <c r="L216" i="8"/>
  <c r="M216" i="8" s="1"/>
  <c r="K217" i="8"/>
  <c r="L217" i="8"/>
  <c r="M217" i="8"/>
  <c r="K218" i="8"/>
  <c r="L218" i="8"/>
  <c r="M218" i="8" s="1"/>
  <c r="K219" i="8"/>
  <c r="L219" i="8"/>
  <c r="M219" i="8"/>
  <c r="K220" i="8"/>
  <c r="L220" i="8"/>
  <c r="M220" i="8" s="1"/>
  <c r="K221" i="8"/>
  <c r="L221" i="8"/>
  <c r="M221" i="8"/>
  <c r="K222" i="8"/>
  <c r="L222" i="8"/>
  <c r="M222" i="8" s="1"/>
  <c r="K223" i="8"/>
  <c r="L223" i="8"/>
  <c r="M223" i="8"/>
  <c r="K224" i="8"/>
  <c r="L224" i="8"/>
  <c r="M224" i="8" s="1"/>
  <c r="K225" i="8"/>
  <c r="L225" i="8"/>
  <c r="M225" i="8"/>
  <c r="K226" i="8"/>
  <c r="L226" i="8"/>
  <c r="M226" i="8" s="1"/>
  <c r="K227" i="8"/>
  <c r="L227" i="8"/>
  <c r="M227" i="8"/>
  <c r="K228" i="8"/>
  <c r="L228" i="8"/>
  <c r="M228" i="8" s="1"/>
  <c r="K229" i="8"/>
  <c r="L229" i="8"/>
  <c r="M229" i="8"/>
  <c r="K230" i="8"/>
  <c r="L230" i="8"/>
  <c r="M230" i="8" s="1"/>
  <c r="K231" i="8"/>
  <c r="L231" i="8"/>
  <c r="M231" i="8"/>
  <c r="K232" i="8"/>
  <c r="L232" i="8"/>
  <c r="M232" i="8" s="1"/>
  <c r="K233" i="8"/>
  <c r="L233" i="8"/>
  <c r="M233" i="8"/>
  <c r="K234" i="8"/>
  <c r="L234" i="8"/>
  <c r="M234" i="8" s="1"/>
  <c r="K235" i="8"/>
  <c r="L235" i="8"/>
  <c r="M235" i="8"/>
  <c r="K236" i="8"/>
  <c r="L236" i="8"/>
  <c r="M236" i="8" s="1"/>
  <c r="K237" i="8"/>
  <c r="L237" i="8"/>
  <c r="M237" i="8"/>
  <c r="K238" i="8"/>
  <c r="L238" i="8"/>
  <c r="M238" i="8" s="1"/>
  <c r="K239" i="8"/>
  <c r="L239" i="8"/>
  <c r="M239" i="8"/>
  <c r="K240" i="8"/>
  <c r="L240" i="8"/>
  <c r="M240" i="8" s="1"/>
  <c r="K241" i="8"/>
  <c r="L241" i="8"/>
  <c r="M241" i="8"/>
  <c r="K242" i="8"/>
  <c r="L242" i="8"/>
  <c r="M242" i="8" s="1"/>
  <c r="K243" i="8"/>
  <c r="L243" i="8"/>
  <c r="M243" i="8"/>
  <c r="K244" i="8"/>
  <c r="L244" i="8"/>
  <c r="M244" i="8" s="1"/>
  <c r="K245" i="8"/>
  <c r="L245" i="8"/>
  <c r="M245" i="8"/>
  <c r="K246" i="8"/>
  <c r="L246" i="8"/>
  <c r="M246" i="8" s="1"/>
  <c r="K247" i="8"/>
  <c r="L247" i="8"/>
  <c r="M247" i="8"/>
  <c r="K248" i="8"/>
  <c r="L248" i="8"/>
  <c r="M248" i="8" s="1"/>
  <c r="K249" i="8"/>
  <c r="L249" i="8"/>
  <c r="M249" i="8"/>
  <c r="K250" i="8"/>
  <c r="L250" i="8"/>
  <c r="M250" i="8" s="1"/>
  <c r="K251" i="8"/>
  <c r="L251" i="8"/>
  <c r="M251" i="8"/>
  <c r="K252" i="8"/>
  <c r="L252" i="8"/>
  <c r="M252" i="8" s="1"/>
  <c r="K253" i="8"/>
  <c r="L253" i="8"/>
  <c r="M253" i="8"/>
  <c r="K254" i="8"/>
  <c r="L254" i="8"/>
  <c r="M254" i="8" s="1"/>
  <c r="K255" i="8"/>
  <c r="L255" i="8"/>
  <c r="M255" i="8"/>
  <c r="K256" i="8"/>
  <c r="L256" i="8"/>
  <c r="M256" i="8" s="1"/>
  <c r="K257" i="8"/>
  <c r="L257" i="8"/>
  <c r="M257" i="8"/>
  <c r="K258" i="8"/>
  <c r="L258" i="8"/>
  <c r="M258" i="8" s="1"/>
  <c r="K259" i="8"/>
  <c r="L259" i="8"/>
  <c r="M259" i="8"/>
  <c r="K260" i="8"/>
  <c r="L260" i="8"/>
  <c r="M260" i="8" s="1"/>
  <c r="K261" i="8"/>
  <c r="L261" i="8"/>
  <c r="M261" i="8"/>
  <c r="K262" i="8"/>
  <c r="L262" i="8"/>
  <c r="M262" i="8" s="1"/>
  <c r="K263" i="8"/>
  <c r="L263" i="8"/>
  <c r="M263" i="8"/>
  <c r="K264" i="8"/>
  <c r="L264" i="8"/>
  <c r="M264" i="8" s="1"/>
  <c r="K265" i="8"/>
  <c r="L265" i="8"/>
  <c r="M265" i="8"/>
  <c r="K266" i="8"/>
  <c r="L266" i="8"/>
  <c r="M266" i="8" s="1"/>
  <c r="K267" i="8"/>
  <c r="L267" i="8"/>
  <c r="M267" i="8"/>
  <c r="K268" i="8"/>
  <c r="L268" i="8"/>
  <c r="M268" i="8" s="1"/>
  <c r="K269" i="8"/>
  <c r="L269" i="8"/>
  <c r="M269" i="8"/>
  <c r="K270" i="8"/>
  <c r="L270" i="8"/>
  <c r="M270" i="8" s="1"/>
  <c r="K271" i="8"/>
  <c r="L271" i="8"/>
  <c r="M271" i="8"/>
  <c r="K272" i="8"/>
  <c r="L272" i="8"/>
  <c r="M272" i="8" s="1"/>
  <c r="K273" i="8"/>
  <c r="L273" i="8"/>
  <c r="M273" i="8"/>
  <c r="K274" i="8"/>
  <c r="L274" i="8"/>
  <c r="M274" i="8" s="1"/>
  <c r="K275" i="8"/>
  <c r="L275" i="8"/>
  <c r="M275" i="8"/>
  <c r="K276" i="8"/>
  <c r="L276" i="8"/>
  <c r="M276" i="8" s="1"/>
  <c r="K277" i="8"/>
  <c r="L277" i="8"/>
  <c r="M277" i="8"/>
  <c r="K278" i="8"/>
  <c r="L278" i="8"/>
  <c r="M278" i="8" s="1"/>
  <c r="K279" i="8"/>
  <c r="L279" i="8"/>
  <c r="M279" i="8"/>
  <c r="K280" i="8"/>
  <c r="L280" i="8"/>
  <c r="M280" i="8" s="1"/>
  <c r="K281" i="8"/>
  <c r="L281" i="8"/>
  <c r="M281" i="8"/>
  <c r="K282" i="8"/>
  <c r="L282" i="8"/>
  <c r="M282" i="8" s="1"/>
  <c r="K283" i="8"/>
  <c r="L283" i="8"/>
  <c r="M283" i="8"/>
  <c r="K284" i="8"/>
  <c r="L284" i="8"/>
  <c r="M284" i="8" s="1"/>
  <c r="K285" i="8"/>
  <c r="L285" i="8"/>
  <c r="M285" i="8"/>
  <c r="K286" i="8"/>
  <c r="L286" i="8"/>
  <c r="M286" i="8" s="1"/>
  <c r="K287" i="8"/>
  <c r="L287" i="8"/>
  <c r="M287" i="8"/>
  <c r="K288" i="8"/>
  <c r="L288" i="8"/>
  <c r="M288" i="8" s="1"/>
  <c r="K289" i="8"/>
  <c r="L289" i="8"/>
  <c r="M289" i="8"/>
  <c r="K290" i="8"/>
  <c r="L290" i="8"/>
  <c r="M290" i="8" s="1"/>
  <c r="K291" i="8"/>
  <c r="L291" i="8"/>
  <c r="M291" i="8"/>
  <c r="K292" i="8"/>
  <c r="L292" i="8"/>
  <c r="M292" i="8" s="1"/>
  <c r="K293" i="8"/>
  <c r="L293" i="8"/>
  <c r="M293" i="8"/>
  <c r="K294" i="8"/>
  <c r="L294" i="8"/>
  <c r="M294" i="8" s="1"/>
  <c r="K295" i="8"/>
  <c r="L295" i="8"/>
  <c r="M295" i="8"/>
  <c r="K296" i="8"/>
  <c r="L296" i="8"/>
  <c r="M296" i="8" s="1"/>
  <c r="K297" i="8"/>
  <c r="L297" i="8"/>
  <c r="M297" i="8"/>
  <c r="K298" i="8"/>
  <c r="L298" i="8"/>
  <c r="M298" i="8" s="1"/>
  <c r="K299" i="8"/>
  <c r="L299" i="8"/>
  <c r="M299" i="8"/>
  <c r="K300" i="8"/>
  <c r="L300" i="8"/>
  <c r="M300" i="8" s="1"/>
  <c r="K301" i="8"/>
  <c r="L301" i="8"/>
  <c r="M301" i="8"/>
  <c r="K302" i="8"/>
  <c r="L302" i="8"/>
  <c r="M302" i="8" s="1"/>
  <c r="K303" i="8"/>
  <c r="L303" i="8"/>
  <c r="M303" i="8"/>
  <c r="K304" i="8"/>
  <c r="L304" i="8"/>
  <c r="M304" i="8" s="1"/>
  <c r="K305" i="8"/>
  <c r="L305" i="8"/>
  <c r="M305" i="8"/>
  <c r="K306" i="8"/>
  <c r="L306" i="8"/>
  <c r="M306" i="8" s="1"/>
  <c r="K307" i="8"/>
  <c r="L307" i="8"/>
  <c r="M307" i="8"/>
  <c r="K308" i="8"/>
  <c r="L308" i="8"/>
  <c r="M308" i="8" s="1"/>
  <c r="K309" i="8"/>
  <c r="L309" i="8"/>
  <c r="M309" i="8"/>
  <c r="K310" i="8"/>
  <c r="L310" i="8"/>
  <c r="M310" i="8" s="1"/>
  <c r="K311" i="8"/>
  <c r="L311" i="8"/>
  <c r="M311" i="8"/>
  <c r="K312" i="8"/>
  <c r="L312" i="8"/>
  <c r="M312" i="8" s="1"/>
  <c r="K313" i="8"/>
  <c r="L313" i="8"/>
  <c r="M313" i="8"/>
  <c r="K314" i="8"/>
  <c r="L314" i="8"/>
  <c r="M314" i="8" s="1"/>
  <c r="K315" i="8"/>
  <c r="L315" i="8"/>
  <c r="M315" i="8"/>
  <c r="K316" i="8"/>
  <c r="L316" i="8"/>
  <c r="M316" i="8" s="1"/>
  <c r="K317" i="8"/>
  <c r="L317" i="8"/>
  <c r="M317" i="8"/>
  <c r="K318" i="8"/>
  <c r="L318" i="8"/>
  <c r="M318" i="8" s="1"/>
  <c r="K319" i="8"/>
  <c r="L319" i="8"/>
  <c r="M319" i="8"/>
  <c r="K320" i="8"/>
  <c r="L320" i="8"/>
  <c r="M320" i="8" s="1"/>
  <c r="K321" i="8"/>
  <c r="L321" i="8"/>
  <c r="M321" i="8"/>
  <c r="K322" i="8"/>
  <c r="L322" i="8"/>
  <c r="M322" i="8" s="1"/>
  <c r="K323" i="8"/>
  <c r="L323" i="8"/>
  <c r="M323" i="8"/>
  <c r="K324" i="8"/>
  <c r="L324" i="8"/>
  <c r="M324" i="8" s="1"/>
  <c r="K325" i="8"/>
  <c r="L325" i="8"/>
  <c r="M325" i="8"/>
  <c r="K326" i="8"/>
  <c r="L326" i="8"/>
  <c r="M326" i="8" s="1"/>
  <c r="K327" i="8"/>
  <c r="L327" i="8"/>
  <c r="M327" i="8"/>
  <c r="K328" i="8"/>
  <c r="L328" i="8"/>
  <c r="M328" i="8" s="1"/>
  <c r="K329" i="8"/>
  <c r="L329" i="8"/>
  <c r="M329" i="8"/>
  <c r="K330" i="8"/>
  <c r="L330" i="8"/>
  <c r="M330" i="8" s="1"/>
  <c r="K331" i="8"/>
  <c r="L331" i="8"/>
  <c r="M331" i="8"/>
  <c r="K332" i="8"/>
  <c r="L332" i="8"/>
  <c r="M332" i="8" s="1"/>
  <c r="K333" i="8"/>
  <c r="L333" i="8"/>
  <c r="M333" i="8"/>
  <c r="K334" i="8"/>
  <c r="L334" i="8"/>
  <c r="M334" i="8" s="1"/>
  <c r="K335" i="8"/>
  <c r="L335" i="8"/>
  <c r="M335" i="8"/>
  <c r="K336" i="8"/>
  <c r="L336" i="8"/>
  <c r="M336" i="8" s="1"/>
  <c r="K337" i="8"/>
  <c r="L337" i="8"/>
  <c r="M337" i="8"/>
  <c r="K338" i="8"/>
  <c r="L338" i="8"/>
  <c r="M338" i="8" s="1"/>
  <c r="K339" i="8"/>
  <c r="L339" i="8"/>
  <c r="M339" i="8"/>
  <c r="K340" i="8"/>
  <c r="L340" i="8"/>
  <c r="M340" i="8" s="1"/>
  <c r="K341" i="8"/>
  <c r="L341" i="8"/>
  <c r="M341" i="8"/>
  <c r="K342" i="8"/>
  <c r="L342" i="8"/>
  <c r="M342" i="8" s="1"/>
  <c r="K343" i="8"/>
  <c r="L343" i="8"/>
  <c r="M343" i="8"/>
  <c r="K344" i="8"/>
  <c r="L344" i="8"/>
  <c r="M344" i="8" s="1"/>
  <c r="K345" i="8"/>
  <c r="L345" i="8"/>
  <c r="M345" i="8"/>
  <c r="K346" i="8"/>
  <c r="L346" i="8"/>
  <c r="M346" i="8" s="1"/>
  <c r="K347" i="8"/>
  <c r="L347" i="8"/>
  <c r="M347" i="8"/>
  <c r="K348" i="8"/>
  <c r="L348" i="8"/>
  <c r="M348" i="8" s="1"/>
  <c r="K349" i="8"/>
  <c r="L349" i="8"/>
  <c r="M349" i="8"/>
  <c r="K350" i="8"/>
  <c r="L350" i="8"/>
  <c r="M350" i="8" s="1"/>
  <c r="K351" i="8"/>
  <c r="L351" i="8"/>
  <c r="M351" i="8"/>
  <c r="K352" i="8"/>
  <c r="L352" i="8"/>
  <c r="M352" i="8" s="1"/>
  <c r="K353" i="8"/>
  <c r="L353" i="8"/>
  <c r="M353" i="8"/>
  <c r="K354" i="8"/>
  <c r="L354" i="8"/>
  <c r="M354" i="8" s="1"/>
  <c r="K355" i="8"/>
  <c r="L355" i="8"/>
  <c r="M355" i="8"/>
  <c r="K356" i="8"/>
  <c r="L356" i="8"/>
  <c r="M356" i="8" s="1"/>
  <c r="K357" i="8"/>
  <c r="L357" i="8"/>
  <c r="M357" i="8"/>
  <c r="K358" i="8"/>
  <c r="L358" i="8"/>
  <c r="M358" i="8" s="1"/>
  <c r="K359" i="8"/>
  <c r="L359" i="8"/>
  <c r="M359" i="8"/>
  <c r="K360" i="8"/>
  <c r="L360" i="8"/>
  <c r="M360" i="8" s="1"/>
  <c r="K361" i="8"/>
  <c r="L361" i="8"/>
  <c r="M361" i="8"/>
  <c r="K362" i="8"/>
  <c r="L362" i="8"/>
  <c r="M362" i="8" s="1"/>
  <c r="K363" i="8"/>
  <c r="L363" i="8"/>
  <c r="M363" i="8"/>
  <c r="K364" i="8"/>
  <c r="L364" i="8"/>
  <c r="M364" i="8" s="1"/>
  <c r="K365" i="8"/>
  <c r="L365" i="8"/>
  <c r="M365" i="8"/>
  <c r="K366" i="8"/>
  <c r="L366" i="8"/>
  <c r="M366" i="8" s="1"/>
  <c r="K367" i="8"/>
  <c r="L367" i="8"/>
  <c r="M367" i="8"/>
  <c r="K368" i="8"/>
  <c r="L368" i="8"/>
  <c r="M368" i="8" s="1"/>
  <c r="K369" i="8"/>
  <c r="L369" i="8"/>
  <c r="M369" i="8"/>
  <c r="K370" i="8"/>
  <c r="L370" i="8"/>
  <c r="M370" i="8" s="1"/>
  <c r="K371" i="8"/>
  <c r="L371" i="8"/>
  <c r="M371" i="8"/>
  <c r="K372" i="8"/>
  <c r="L372" i="8"/>
  <c r="M372" i="8" s="1"/>
  <c r="K373" i="8"/>
  <c r="L373" i="8"/>
  <c r="M373" i="8"/>
  <c r="K374" i="8"/>
  <c r="L374" i="8"/>
  <c r="M374" i="8" s="1"/>
  <c r="K375" i="8"/>
  <c r="L375" i="8"/>
  <c r="M375" i="8"/>
  <c r="K376" i="8"/>
  <c r="L376" i="8"/>
  <c r="M376" i="8" s="1"/>
  <c r="K377" i="8"/>
  <c r="L377" i="8"/>
  <c r="M377" i="8"/>
  <c r="K378" i="8"/>
  <c r="L378" i="8"/>
  <c r="M378" i="8" s="1"/>
  <c r="K379" i="8"/>
  <c r="L379" i="8"/>
  <c r="M379" i="8"/>
  <c r="K380" i="8"/>
  <c r="L380" i="8"/>
  <c r="M380" i="8" s="1"/>
  <c r="K381" i="8"/>
  <c r="L381" i="8"/>
  <c r="M381" i="8"/>
  <c r="K382" i="8"/>
  <c r="L382" i="8"/>
  <c r="M382" i="8" s="1"/>
  <c r="K383" i="8"/>
  <c r="L383" i="8"/>
  <c r="M383" i="8"/>
  <c r="K384" i="8"/>
  <c r="L384" i="8"/>
  <c r="M384" i="8" s="1"/>
  <c r="K385" i="8"/>
  <c r="L385" i="8"/>
  <c r="M385" i="8"/>
  <c r="K386" i="8"/>
  <c r="L386" i="8"/>
  <c r="M386" i="8" s="1"/>
  <c r="K387" i="8"/>
  <c r="L387" i="8"/>
  <c r="M387" i="8"/>
  <c r="K388" i="8"/>
  <c r="L388" i="8"/>
  <c r="M388" i="8" s="1"/>
  <c r="K389" i="8"/>
  <c r="L389" i="8"/>
  <c r="M389" i="8"/>
  <c r="K390" i="8"/>
  <c r="L390" i="8"/>
  <c r="M390" i="8" s="1"/>
  <c r="K391" i="8"/>
  <c r="L391" i="8"/>
  <c r="M391" i="8"/>
  <c r="K392" i="8"/>
  <c r="L392" i="8"/>
  <c r="M392" i="8" s="1"/>
  <c r="K393" i="8"/>
  <c r="L393" i="8"/>
  <c r="M393" i="8"/>
  <c r="K394" i="8"/>
  <c r="L394" i="8"/>
  <c r="M394" i="8" s="1"/>
  <c r="K395" i="8"/>
  <c r="L395" i="8"/>
  <c r="M395" i="8"/>
  <c r="K396" i="8"/>
  <c r="L396" i="8"/>
  <c r="M396" i="8" s="1"/>
  <c r="K397" i="8"/>
  <c r="L397" i="8"/>
  <c r="M397" i="8"/>
  <c r="K398" i="8"/>
  <c r="L398" i="8"/>
  <c r="M398" i="8" s="1"/>
  <c r="K399" i="8"/>
  <c r="L399" i="8"/>
  <c r="M399" i="8"/>
  <c r="K400" i="8"/>
  <c r="L400" i="8"/>
  <c r="M400" i="8" s="1"/>
  <c r="K401" i="8"/>
  <c r="L401" i="8"/>
  <c r="M401" i="8"/>
  <c r="K402" i="8"/>
  <c r="L402" i="8"/>
  <c r="M402" i="8" s="1"/>
  <c r="K403" i="8"/>
  <c r="L403" i="8"/>
  <c r="M403" i="8"/>
  <c r="K404" i="8"/>
  <c r="L404" i="8"/>
  <c r="M404" i="8" s="1"/>
  <c r="K405" i="8"/>
  <c r="L405" i="8"/>
  <c r="M405" i="8"/>
  <c r="K406" i="8"/>
  <c r="L406" i="8"/>
  <c r="M406" i="8" s="1"/>
  <c r="K407" i="8"/>
  <c r="L407" i="8"/>
  <c r="M407" i="8"/>
  <c r="K408" i="8"/>
  <c r="L408" i="8"/>
  <c r="M408" i="8" s="1"/>
  <c r="K409" i="8"/>
  <c r="L409" i="8"/>
  <c r="M409" i="8"/>
  <c r="K410" i="8"/>
  <c r="L410" i="8"/>
  <c r="M410" i="8" s="1"/>
  <c r="K411" i="8"/>
  <c r="L411" i="8"/>
  <c r="M411" i="8"/>
  <c r="K412" i="8"/>
  <c r="L412" i="8"/>
  <c r="M412" i="8" s="1"/>
  <c r="K413" i="8"/>
  <c r="L413" i="8"/>
  <c r="M413" i="8"/>
  <c r="K414" i="8"/>
  <c r="L414" i="8"/>
  <c r="M414" i="8" s="1"/>
  <c r="K415" i="8"/>
  <c r="L415" i="8"/>
  <c r="M415" i="8"/>
  <c r="K416" i="8"/>
  <c r="L416" i="8"/>
  <c r="M416" i="8" s="1"/>
  <c r="K417" i="8"/>
  <c r="L417" i="8"/>
  <c r="M417" i="8"/>
  <c r="K418" i="8"/>
  <c r="L418" i="8"/>
  <c r="M418" i="8" s="1"/>
  <c r="K419" i="8"/>
  <c r="L419" i="8"/>
  <c r="M419" i="8"/>
  <c r="K420" i="8"/>
  <c r="L420" i="8"/>
  <c r="M420" i="8" s="1"/>
  <c r="K421" i="8"/>
  <c r="L421" i="8"/>
  <c r="M421" i="8"/>
  <c r="K422" i="8"/>
  <c r="L422" i="8"/>
  <c r="M422" i="8" s="1"/>
  <c r="K423" i="8"/>
  <c r="L423" i="8"/>
  <c r="M423" i="8"/>
  <c r="K424" i="8"/>
  <c r="L424" i="8"/>
  <c r="M424" i="8" s="1"/>
  <c r="K425" i="8"/>
  <c r="L425" i="8"/>
  <c r="M425" i="8"/>
  <c r="K426" i="8"/>
  <c r="L426" i="8"/>
  <c r="M426" i="8" s="1"/>
  <c r="K427" i="8"/>
  <c r="L427" i="8"/>
  <c r="M427" i="8"/>
  <c r="K428" i="8"/>
  <c r="L428" i="8"/>
  <c r="M428" i="8" s="1"/>
  <c r="K429" i="8"/>
  <c r="L429" i="8"/>
  <c r="M429" i="8"/>
  <c r="K430" i="8"/>
  <c r="L430" i="8"/>
  <c r="M430" i="8" s="1"/>
  <c r="K431" i="8"/>
  <c r="L431" i="8"/>
  <c r="M431" i="8"/>
  <c r="K432" i="8"/>
  <c r="L432" i="8"/>
  <c r="M432" i="8" s="1"/>
  <c r="K433" i="8"/>
  <c r="L433" i="8"/>
  <c r="M433" i="8"/>
  <c r="K434" i="8"/>
  <c r="L434" i="8"/>
  <c r="M434" i="8" s="1"/>
  <c r="K435" i="8"/>
  <c r="L435" i="8"/>
  <c r="M435" i="8"/>
  <c r="K436" i="8"/>
  <c r="L436" i="8"/>
  <c r="M436" i="8" s="1"/>
  <c r="K437" i="8"/>
  <c r="L437" i="8"/>
  <c r="M437" i="8"/>
  <c r="K438" i="8"/>
  <c r="L438" i="8"/>
  <c r="M438" i="8" s="1"/>
  <c r="K439" i="8"/>
  <c r="L439" i="8"/>
  <c r="M439" i="8"/>
  <c r="K440" i="8"/>
  <c r="L440" i="8"/>
  <c r="M440" i="8" s="1"/>
  <c r="K441" i="8"/>
  <c r="L441" i="8"/>
  <c r="M441" i="8"/>
  <c r="K442" i="8"/>
  <c r="L442" i="8"/>
  <c r="M442" i="8" s="1"/>
  <c r="K443" i="8"/>
  <c r="L443" i="8"/>
  <c r="M443" i="8"/>
  <c r="K444" i="8"/>
  <c r="L444" i="8"/>
  <c r="M444" i="8" s="1"/>
  <c r="K445" i="8"/>
  <c r="L445" i="8"/>
  <c r="M445" i="8"/>
  <c r="K446" i="8"/>
  <c r="L446" i="8"/>
  <c r="M446" i="8" s="1"/>
  <c r="K447" i="8"/>
  <c r="L447" i="8"/>
  <c r="M447" i="8"/>
  <c r="K448" i="8"/>
  <c r="L448" i="8"/>
  <c r="M448" i="8" s="1"/>
  <c r="K449" i="8"/>
  <c r="L449" i="8"/>
  <c r="M449" i="8"/>
  <c r="K450" i="8"/>
  <c r="L450" i="8"/>
  <c r="M450" i="8" s="1"/>
  <c r="K451" i="8"/>
  <c r="L451" i="8"/>
  <c r="M451" i="8"/>
  <c r="K452" i="8"/>
  <c r="L452" i="8"/>
  <c r="M452" i="8" s="1"/>
  <c r="K453" i="8"/>
  <c r="L453" i="8"/>
  <c r="M453" i="8"/>
  <c r="K454" i="8"/>
  <c r="L454" i="8"/>
  <c r="M454" i="8" s="1"/>
  <c r="K455" i="8"/>
  <c r="L455" i="8"/>
  <c r="M455" i="8"/>
  <c r="K456" i="8"/>
  <c r="L456" i="8"/>
  <c r="M456" i="8" s="1"/>
  <c r="K457" i="8"/>
  <c r="L457" i="8"/>
  <c r="M457" i="8"/>
  <c r="K458" i="8"/>
  <c r="L458" i="8"/>
  <c r="M458" i="8" s="1"/>
  <c r="K459" i="8"/>
  <c r="L459" i="8"/>
  <c r="M459" i="8"/>
  <c r="K460" i="8"/>
  <c r="L460" i="8"/>
  <c r="M460" i="8" s="1"/>
  <c r="K461" i="8"/>
  <c r="L461" i="8"/>
  <c r="M461" i="8"/>
  <c r="K462" i="8"/>
  <c r="L462" i="8"/>
  <c r="M462" i="8" s="1"/>
  <c r="K463" i="8"/>
  <c r="L463" i="8"/>
  <c r="M463" i="8"/>
  <c r="K464" i="8"/>
  <c r="L464" i="8"/>
  <c r="M464" i="8" s="1"/>
  <c r="K465" i="8"/>
  <c r="L465" i="8"/>
  <c r="M465" i="8"/>
  <c r="K466" i="8"/>
  <c r="L466" i="8"/>
  <c r="M466" i="8" s="1"/>
  <c r="K467" i="8"/>
  <c r="L467" i="8"/>
  <c r="M467" i="8"/>
  <c r="K468" i="8"/>
  <c r="L468" i="8"/>
  <c r="M468" i="8" s="1"/>
  <c r="K469" i="8"/>
  <c r="L469" i="8"/>
  <c r="M469" i="8"/>
  <c r="K470" i="8"/>
  <c r="L470" i="8"/>
  <c r="M470" i="8" s="1"/>
  <c r="K471" i="8"/>
  <c r="L471" i="8"/>
  <c r="M471" i="8"/>
  <c r="K472" i="8"/>
  <c r="L472" i="8"/>
  <c r="M472" i="8" s="1"/>
  <c r="K473" i="8"/>
  <c r="L473" i="8"/>
  <c r="M473" i="8"/>
  <c r="K474" i="8"/>
  <c r="L474" i="8"/>
  <c r="M474" i="8" s="1"/>
  <c r="K475" i="8"/>
  <c r="L475" i="8"/>
  <c r="M475" i="8"/>
  <c r="K476" i="8"/>
  <c r="L476" i="8"/>
  <c r="M476" i="8" s="1"/>
  <c r="K477" i="8"/>
  <c r="L477" i="8"/>
  <c r="M477" i="8"/>
  <c r="K478" i="8"/>
  <c r="L478" i="8"/>
  <c r="M478" i="8" s="1"/>
  <c r="K479" i="8"/>
  <c r="L479" i="8"/>
  <c r="M479" i="8"/>
  <c r="K480" i="8"/>
  <c r="L480" i="8"/>
  <c r="M480" i="8" s="1"/>
  <c r="K481" i="8"/>
  <c r="L481" i="8"/>
  <c r="M481" i="8"/>
  <c r="K482" i="8"/>
  <c r="L482" i="8"/>
  <c r="M482" i="8" s="1"/>
  <c r="K483" i="8"/>
  <c r="L483" i="8"/>
  <c r="M483" i="8"/>
  <c r="K484" i="8"/>
  <c r="L484" i="8"/>
  <c r="M484" i="8" s="1"/>
  <c r="K485" i="8"/>
  <c r="L485" i="8"/>
  <c r="M485" i="8"/>
  <c r="K486" i="8"/>
  <c r="L486" i="8"/>
  <c r="M486" i="8" s="1"/>
  <c r="K487" i="8"/>
  <c r="L487" i="8"/>
  <c r="M487" i="8"/>
  <c r="K488" i="8"/>
  <c r="L488" i="8"/>
  <c r="M488" i="8" s="1"/>
  <c r="K489" i="8"/>
  <c r="L489" i="8"/>
  <c r="M489" i="8"/>
  <c r="K490" i="8"/>
  <c r="L490" i="8"/>
  <c r="M490" i="8" s="1"/>
  <c r="K491" i="8"/>
  <c r="L491" i="8"/>
  <c r="M491" i="8"/>
  <c r="K492" i="8"/>
  <c r="L492" i="8"/>
  <c r="M492" i="8" s="1"/>
  <c r="K493" i="8"/>
  <c r="L493" i="8"/>
  <c r="M493" i="8"/>
  <c r="K494" i="8"/>
  <c r="L494" i="8"/>
  <c r="M494" i="8" s="1"/>
  <c r="K495" i="8"/>
  <c r="L495" i="8"/>
  <c r="M495" i="8"/>
  <c r="K496" i="8"/>
  <c r="L496" i="8"/>
  <c r="M496" i="8" s="1"/>
  <c r="K497" i="8"/>
  <c r="L497" i="8"/>
  <c r="M497" i="8"/>
  <c r="K498" i="8"/>
  <c r="L498" i="8"/>
  <c r="M498" i="8" s="1"/>
  <c r="K499" i="8"/>
  <c r="L499" i="8"/>
  <c r="M499" i="8"/>
  <c r="K500" i="8"/>
  <c r="L500" i="8"/>
  <c r="M500" i="8" s="1"/>
  <c r="K501" i="8"/>
  <c r="L501" i="8"/>
  <c r="M501" i="8"/>
  <c r="K502" i="8"/>
  <c r="L502" i="8"/>
  <c r="M502" i="8" s="1"/>
  <c r="K503" i="8"/>
  <c r="L503" i="8"/>
  <c r="M503" i="8"/>
  <c r="K504" i="8"/>
  <c r="L504" i="8"/>
  <c r="M504" i="8" s="1"/>
  <c r="K505" i="8"/>
  <c r="L505" i="8"/>
  <c r="M505" i="8"/>
  <c r="K506" i="8"/>
  <c r="L506" i="8"/>
  <c r="M506" i="8" s="1"/>
  <c r="K507" i="8"/>
  <c r="L507" i="8"/>
  <c r="M507" i="8"/>
  <c r="K508" i="8"/>
  <c r="L508" i="8"/>
  <c r="M508" i="8" s="1"/>
  <c r="K509" i="8"/>
  <c r="L509" i="8"/>
  <c r="M509" i="8"/>
  <c r="K510" i="8"/>
  <c r="L510" i="8"/>
  <c r="M510" i="8" s="1"/>
  <c r="K511" i="8"/>
  <c r="L511" i="8"/>
  <c r="M511" i="8"/>
  <c r="K512" i="8"/>
  <c r="L512" i="8"/>
  <c r="M512" i="8" s="1"/>
  <c r="K513" i="8"/>
  <c r="L513" i="8"/>
  <c r="M513" i="8"/>
  <c r="K514" i="8"/>
  <c r="L514" i="8"/>
  <c r="M514" i="8" s="1"/>
  <c r="K515" i="8"/>
  <c r="L515" i="8"/>
  <c r="M515" i="8"/>
  <c r="K516" i="8"/>
  <c r="L516" i="8"/>
  <c r="M516" i="8" s="1"/>
  <c r="K517" i="8"/>
  <c r="L517" i="8"/>
  <c r="M517" i="8"/>
  <c r="K518" i="8"/>
  <c r="L518" i="8"/>
  <c r="M518" i="8" s="1"/>
  <c r="K519" i="8"/>
  <c r="L519" i="8"/>
  <c r="M519" i="8"/>
  <c r="K520" i="8"/>
  <c r="L520" i="8"/>
  <c r="M520" i="8" s="1"/>
  <c r="K521" i="8"/>
  <c r="L521" i="8"/>
  <c r="M521" i="8"/>
  <c r="K522" i="8"/>
  <c r="L522" i="8"/>
  <c r="M522" i="8" s="1"/>
  <c r="K523" i="8"/>
  <c r="L523" i="8"/>
  <c r="M523" i="8"/>
  <c r="K524" i="8"/>
  <c r="L524" i="8"/>
  <c r="M524" i="8" s="1"/>
  <c r="K525" i="8"/>
  <c r="L525" i="8"/>
  <c r="M525" i="8"/>
  <c r="K526" i="8"/>
  <c r="L526" i="8"/>
  <c r="M526" i="8" s="1"/>
  <c r="K527" i="8"/>
  <c r="L527" i="8"/>
  <c r="M527" i="8"/>
  <c r="K528" i="8"/>
  <c r="L528" i="8"/>
  <c r="M528" i="8" s="1"/>
  <c r="K529" i="8"/>
  <c r="L529" i="8"/>
  <c r="M529" i="8"/>
  <c r="K530" i="8"/>
  <c r="L530" i="8"/>
  <c r="M530" i="8" s="1"/>
  <c r="K531" i="8"/>
  <c r="L531" i="8"/>
  <c r="M531" i="8"/>
  <c r="K532" i="8"/>
  <c r="L532" i="8"/>
  <c r="M532" i="8" s="1"/>
  <c r="K533" i="8"/>
  <c r="L533" i="8"/>
  <c r="M533" i="8"/>
  <c r="K534" i="8"/>
  <c r="L534" i="8"/>
  <c r="M534" i="8" s="1"/>
  <c r="K535" i="8"/>
  <c r="L535" i="8"/>
  <c r="M535" i="8"/>
  <c r="K536" i="8"/>
  <c r="L536" i="8"/>
  <c r="M536" i="8" s="1"/>
  <c r="K537" i="8"/>
  <c r="L537" i="8"/>
  <c r="M537" i="8"/>
  <c r="K538" i="8"/>
  <c r="L538" i="8"/>
  <c r="M538" i="8" s="1"/>
  <c r="K539" i="8"/>
  <c r="L539" i="8"/>
  <c r="M539" i="8"/>
  <c r="K540" i="8"/>
  <c r="L540" i="8"/>
  <c r="M540" i="8" s="1"/>
  <c r="K541" i="8"/>
  <c r="L541" i="8"/>
  <c r="M541" i="8"/>
  <c r="K542" i="8"/>
  <c r="L542" i="8"/>
  <c r="M542" i="8" s="1"/>
  <c r="K543" i="8"/>
  <c r="L543" i="8"/>
  <c r="M543" i="8"/>
  <c r="K544" i="8"/>
  <c r="L544" i="8"/>
  <c r="M544" i="8" s="1"/>
  <c r="K545" i="8"/>
  <c r="L545" i="8"/>
  <c r="M545" i="8"/>
  <c r="K546" i="8"/>
  <c r="L546" i="8"/>
  <c r="M546" i="8" s="1"/>
  <c r="K547" i="8"/>
  <c r="L547" i="8"/>
  <c r="M547" i="8"/>
  <c r="K548" i="8"/>
  <c r="L548" i="8"/>
  <c r="M548" i="8" s="1"/>
  <c r="K549" i="8"/>
  <c r="L549" i="8"/>
  <c r="M549" i="8"/>
  <c r="K550" i="8"/>
  <c r="L550" i="8"/>
  <c r="M550" i="8" s="1"/>
  <c r="K551" i="8"/>
  <c r="L551" i="8"/>
  <c r="M551" i="8"/>
  <c r="K552" i="8"/>
  <c r="L552" i="8"/>
  <c r="M552" i="8" s="1"/>
  <c r="K553" i="8"/>
  <c r="L553" i="8"/>
  <c r="M553" i="8"/>
  <c r="K554" i="8"/>
  <c r="L554" i="8"/>
  <c r="M554" i="8" s="1"/>
  <c r="K555" i="8"/>
  <c r="L555" i="8"/>
  <c r="M555" i="8"/>
  <c r="K556" i="8"/>
  <c r="L556" i="8"/>
  <c r="M556" i="8" s="1"/>
  <c r="K557" i="8"/>
  <c r="L557" i="8"/>
  <c r="M557" i="8"/>
  <c r="K558" i="8"/>
  <c r="L558" i="8"/>
  <c r="M558" i="8" s="1"/>
  <c r="K559" i="8"/>
  <c r="L559" i="8"/>
  <c r="M559" i="8"/>
  <c r="K560" i="8"/>
  <c r="L560" i="8"/>
  <c r="M560" i="8" s="1"/>
  <c r="K561" i="8"/>
  <c r="L561" i="8"/>
  <c r="M561" i="8"/>
  <c r="K562" i="8"/>
  <c r="L562" i="8"/>
  <c r="M562" i="8" s="1"/>
  <c r="K563" i="8"/>
  <c r="L563" i="8"/>
  <c r="M563" i="8"/>
  <c r="K564" i="8"/>
  <c r="L564" i="8"/>
  <c r="M564" i="8" s="1"/>
  <c r="K565" i="8"/>
  <c r="L565" i="8"/>
  <c r="M565" i="8"/>
  <c r="K566" i="8"/>
  <c r="L566" i="8"/>
  <c r="M566" i="8" s="1"/>
  <c r="K567" i="8"/>
  <c r="L567" i="8"/>
  <c r="M567" i="8"/>
  <c r="K568" i="8"/>
  <c r="L568" i="8"/>
  <c r="M568" i="8" s="1"/>
  <c r="K569" i="8"/>
  <c r="L569" i="8"/>
  <c r="M569" i="8"/>
  <c r="K570" i="8"/>
  <c r="L570" i="8"/>
  <c r="M570" i="8" s="1"/>
  <c r="K571" i="8"/>
  <c r="L571" i="8"/>
  <c r="M571" i="8"/>
  <c r="K572" i="8"/>
  <c r="L572" i="8"/>
  <c r="M572" i="8" s="1"/>
  <c r="K573" i="8"/>
  <c r="L573" i="8"/>
  <c r="M573" i="8"/>
  <c r="K574" i="8"/>
  <c r="L574" i="8"/>
  <c r="M574" i="8" s="1"/>
  <c r="K575" i="8"/>
  <c r="L575" i="8"/>
  <c r="M575" i="8"/>
  <c r="K576" i="8"/>
  <c r="L576" i="8"/>
  <c r="M576" i="8" s="1"/>
  <c r="K577" i="8"/>
  <c r="L577" i="8"/>
  <c r="M577" i="8"/>
  <c r="K578" i="8"/>
  <c r="L578" i="8"/>
  <c r="M578" i="8" s="1"/>
  <c r="K579" i="8"/>
  <c r="L579" i="8"/>
  <c r="M579" i="8"/>
  <c r="K580" i="8"/>
  <c r="L580" i="8"/>
  <c r="M580" i="8" s="1"/>
  <c r="K581" i="8"/>
  <c r="L581" i="8"/>
  <c r="M581" i="8"/>
  <c r="K582" i="8"/>
  <c r="L582" i="8"/>
  <c r="M582" i="8" s="1"/>
  <c r="K583" i="8"/>
  <c r="L583" i="8"/>
  <c r="M583" i="8"/>
  <c r="K584" i="8"/>
  <c r="L584" i="8"/>
  <c r="M584" i="8" s="1"/>
  <c r="K585" i="8"/>
  <c r="L585" i="8"/>
  <c r="M585" i="8"/>
  <c r="K586" i="8"/>
  <c r="L586" i="8"/>
  <c r="M586" i="8" s="1"/>
  <c r="K587" i="8"/>
  <c r="L587" i="8"/>
  <c r="M587" i="8"/>
  <c r="K588" i="8"/>
  <c r="L588" i="8"/>
  <c r="M588" i="8" s="1"/>
  <c r="K589" i="8"/>
  <c r="L589" i="8"/>
  <c r="M589" i="8"/>
  <c r="K590" i="8"/>
  <c r="L590" i="8"/>
  <c r="M590" i="8" s="1"/>
  <c r="K591" i="8"/>
  <c r="L591" i="8"/>
  <c r="M591" i="8"/>
  <c r="K592" i="8"/>
  <c r="L592" i="8"/>
  <c r="M592" i="8" s="1"/>
  <c r="K593" i="8"/>
  <c r="L593" i="8"/>
  <c r="M593" i="8"/>
  <c r="K594" i="8"/>
  <c r="L594" i="8"/>
  <c r="M594" i="8" s="1"/>
  <c r="K595" i="8"/>
  <c r="L595" i="8"/>
  <c r="M595" i="8"/>
  <c r="K596" i="8"/>
  <c r="L596" i="8"/>
  <c r="M596" i="8" s="1"/>
  <c r="K597" i="8"/>
  <c r="L597" i="8"/>
  <c r="M597" i="8"/>
  <c r="K598" i="8"/>
  <c r="L598" i="8"/>
  <c r="M598" i="8" s="1"/>
  <c r="K599" i="8"/>
  <c r="L599" i="8"/>
  <c r="M599" i="8"/>
  <c r="K600" i="8"/>
  <c r="L600" i="8"/>
  <c r="M600" i="8" s="1"/>
  <c r="K601" i="8"/>
  <c r="L601" i="8"/>
  <c r="M601" i="8"/>
  <c r="K602" i="8"/>
  <c r="L602" i="8"/>
  <c r="M602" i="8" s="1"/>
  <c r="K603" i="8"/>
  <c r="L603" i="8"/>
  <c r="M603" i="8"/>
  <c r="K604" i="8"/>
  <c r="L604" i="8"/>
  <c r="M604" i="8" s="1"/>
  <c r="K605" i="8"/>
  <c r="L605" i="8"/>
  <c r="M605" i="8"/>
  <c r="K606" i="8"/>
  <c r="L606" i="8"/>
  <c r="M606" i="8" s="1"/>
  <c r="K607" i="8"/>
  <c r="L607" i="8"/>
  <c r="M607" i="8"/>
  <c r="K608" i="8"/>
  <c r="L608" i="8"/>
  <c r="M608" i="8" s="1"/>
  <c r="K609" i="8"/>
  <c r="L609" i="8"/>
  <c r="M609" i="8"/>
  <c r="K610" i="8"/>
  <c r="L610" i="8"/>
  <c r="M610" i="8" s="1"/>
  <c r="K611" i="8"/>
  <c r="L611" i="8"/>
  <c r="M611" i="8"/>
  <c r="K612" i="8"/>
  <c r="L612" i="8"/>
  <c r="M612" i="8" s="1"/>
  <c r="K613" i="8"/>
  <c r="L613" i="8"/>
  <c r="M613" i="8"/>
  <c r="K614" i="8"/>
  <c r="L614" i="8"/>
  <c r="M614" i="8" s="1"/>
  <c r="K615" i="8"/>
  <c r="L615" i="8"/>
  <c r="M615" i="8"/>
  <c r="K616" i="8"/>
  <c r="L616" i="8"/>
  <c r="M616" i="8" s="1"/>
  <c r="K617" i="8"/>
  <c r="L617" i="8"/>
  <c r="M617" i="8"/>
  <c r="K618" i="8"/>
  <c r="L618" i="8"/>
  <c r="M618" i="8" s="1"/>
  <c r="K619" i="8"/>
  <c r="L619" i="8"/>
  <c r="M619" i="8"/>
  <c r="K620" i="8"/>
  <c r="L620" i="8"/>
  <c r="M620" i="8" s="1"/>
  <c r="K621" i="8"/>
  <c r="L621" i="8"/>
  <c r="M621" i="8"/>
  <c r="K622" i="8"/>
  <c r="L622" i="8"/>
  <c r="M622" i="8" s="1"/>
  <c r="K623" i="8"/>
  <c r="L623" i="8"/>
  <c r="M623" i="8"/>
  <c r="K624" i="8"/>
  <c r="L624" i="8"/>
  <c r="M624" i="8" s="1"/>
  <c r="K625" i="8"/>
  <c r="L625" i="8"/>
  <c r="M625" i="8"/>
  <c r="K626" i="8"/>
  <c r="L626" i="8"/>
  <c r="M626" i="8" s="1"/>
  <c r="K627" i="8"/>
  <c r="L627" i="8"/>
  <c r="M627" i="8"/>
  <c r="K628" i="8"/>
  <c r="L628" i="8"/>
  <c r="M628" i="8" s="1"/>
  <c r="K629" i="8"/>
  <c r="L629" i="8"/>
  <c r="M629" i="8"/>
  <c r="K630" i="8"/>
  <c r="L630" i="8"/>
  <c r="M630" i="8" s="1"/>
  <c r="K631" i="8"/>
  <c r="L631" i="8"/>
  <c r="M631" i="8"/>
  <c r="K632" i="8"/>
  <c r="L632" i="8"/>
  <c r="M632" i="8" s="1"/>
  <c r="K633" i="8"/>
  <c r="L633" i="8"/>
  <c r="M633" i="8"/>
  <c r="K634" i="8"/>
  <c r="L634" i="8"/>
  <c r="M634" i="8" s="1"/>
  <c r="K635" i="8"/>
  <c r="L635" i="8"/>
  <c r="M635" i="8"/>
  <c r="K636" i="8"/>
  <c r="L636" i="8"/>
  <c r="M636" i="8" s="1"/>
  <c r="K637" i="8"/>
  <c r="L637" i="8"/>
  <c r="M637" i="8"/>
  <c r="K638" i="8"/>
  <c r="L638" i="8"/>
  <c r="M638" i="8" s="1"/>
  <c r="K639" i="8"/>
  <c r="L639" i="8"/>
  <c r="M639" i="8"/>
  <c r="K640" i="8"/>
  <c r="L640" i="8"/>
  <c r="M640" i="8" s="1"/>
  <c r="K641" i="8"/>
  <c r="L641" i="8"/>
  <c r="M641" i="8"/>
  <c r="K642" i="8"/>
  <c r="L642" i="8"/>
  <c r="M642" i="8" s="1"/>
  <c r="K643" i="8"/>
  <c r="L643" i="8"/>
  <c r="M643" i="8"/>
  <c r="K644" i="8"/>
  <c r="L644" i="8"/>
  <c r="M644" i="8" s="1"/>
  <c r="K645" i="8"/>
  <c r="L645" i="8"/>
  <c r="M645" i="8"/>
  <c r="K646" i="8"/>
  <c r="L646" i="8"/>
  <c r="M646" i="8" s="1"/>
  <c r="K647" i="8"/>
  <c r="L647" i="8"/>
  <c r="M647" i="8"/>
  <c r="K648" i="8"/>
  <c r="L648" i="8"/>
  <c r="M648" i="8" s="1"/>
  <c r="K649" i="8"/>
  <c r="L649" i="8"/>
  <c r="M649" i="8"/>
  <c r="K650" i="8"/>
  <c r="L650" i="8"/>
  <c r="M650" i="8" s="1"/>
  <c r="K651" i="8"/>
  <c r="L651" i="8"/>
  <c r="M651" i="8"/>
  <c r="K652" i="8"/>
  <c r="L652" i="8"/>
  <c r="M652" i="8" s="1"/>
  <c r="K653" i="8"/>
  <c r="L653" i="8"/>
  <c r="M653" i="8"/>
  <c r="K654" i="8"/>
  <c r="L654" i="8"/>
  <c r="M654" i="8" s="1"/>
  <c r="K655" i="8"/>
  <c r="L655" i="8"/>
  <c r="M655" i="8"/>
  <c r="K656" i="8"/>
  <c r="L656" i="8"/>
  <c r="M656" i="8" s="1"/>
  <c r="K657" i="8"/>
  <c r="L657" i="8"/>
  <c r="M657" i="8"/>
  <c r="K658" i="8"/>
  <c r="L658" i="8"/>
  <c r="M658" i="8" s="1"/>
  <c r="K659" i="8"/>
  <c r="L659" i="8"/>
  <c r="M659" i="8"/>
  <c r="K660" i="8"/>
  <c r="L660" i="8"/>
  <c r="M660" i="8" s="1"/>
  <c r="K661" i="8"/>
  <c r="L661" i="8"/>
  <c r="M661" i="8"/>
  <c r="K662" i="8"/>
  <c r="L662" i="8"/>
  <c r="M662" i="8" s="1"/>
  <c r="K663" i="8"/>
  <c r="L663" i="8"/>
  <c r="M663" i="8"/>
  <c r="K664" i="8"/>
  <c r="L664" i="8"/>
  <c r="M664" i="8" s="1"/>
  <c r="K665" i="8"/>
  <c r="L665" i="8"/>
  <c r="M665" i="8"/>
  <c r="K666" i="8"/>
  <c r="L666" i="8"/>
  <c r="M666" i="8" s="1"/>
  <c r="K667" i="8"/>
  <c r="L667" i="8"/>
  <c r="M667" i="8"/>
  <c r="K668" i="8"/>
  <c r="L668" i="8"/>
  <c r="M668" i="8" s="1"/>
  <c r="K669" i="8"/>
  <c r="L669" i="8"/>
  <c r="M669" i="8"/>
  <c r="K670" i="8"/>
  <c r="L670" i="8"/>
  <c r="M670" i="8" s="1"/>
  <c r="K671" i="8"/>
  <c r="L671" i="8"/>
  <c r="M671" i="8"/>
  <c r="K672" i="8"/>
  <c r="L672" i="8"/>
  <c r="M672" i="8" s="1"/>
  <c r="K673" i="8"/>
  <c r="L673" i="8"/>
  <c r="M673" i="8"/>
  <c r="K674" i="8"/>
  <c r="L674" i="8"/>
  <c r="M674" i="8" s="1"/>
  <c r="K675" i="8"/>
  <c r="L675" i="8"/>
  <c r="M675" i="8"/>
  <c r="K676" i="8"/>
  <c r="L676" i="8"/>
  <c r="M676" i="8" s="1"/>
  <c r="K677" i="8"/>
  <c r="L677" i="8"/>
  <c r="M677" i="8"/>
  <c r="K678" i="8"/>
  <c r="L678" i="8"/>
  <c r="M678" i="8" s="1"/>
  <c r="K679" i="8"/>
  <c r="L679" i="8"/>
  <c r="M679" i="8"/>
  <c r="K680" i="8"/>
  <c r="L680" i="8"/>
  <c r="M680" i="8" s="1"/>
  <c r="K681" i="8"/>
  <c r="L681" i="8"/>
  <c r="M681" i="8"/>
  <c r="K682" i="8"/>
  <c r="L682" i="8"/>
  <c r="M682" i="8" s="1"/>
  <c r="K683" i="8"/>
  <c r="L683" i="8"/>
  <c r="M683" i="8"/>
  <c r="K684" i="8"/>
  <c r="L684" i="8"/>
  <c r="M684" i="8" s="1"/>
  <c r="K685" i="8"/>
  <c r="L685" i="8"/>
  <c r="M685" i="8"/>
  <c r="K686" i="8"/>
  <c r="L686" i="8"/>
  <c r="M686" i="8" s="1"/>
  <c r="K687" i="8"/>
  <c r="L687" i="8"/>
  <c r="M687" i="8"/>
  <c r="K688" i="8"/>
  <c r="L688" i="8"/>
  <c r="M688" i="8" s="1"/>
  <c r="K689" i="8"/>
  <c r="L689" i="8"/>
  <c r="M689" i="8"/>
  <c r="K690" i="8"/>
  <c r="L690" i="8"/>
  <c r="M690" i="8" s="1"/>
  <c r="K691" i="8"/>
  <c r="L691" i="8"/>
  <c r="M691" i="8"/>
  <c r="K692" i="8"/>
  <c r="L692" i="8"/>
  <c r="M692" i="8" s="1"/>
  <c r="K693" i="8"/>
  <c r="L693" i="8"/>
  <c r="M693" i="8"/>
  <c r="K694" i="8"/>
  <c r="L694" i="8"/>
  <c r="M694" i="8" s="1"/>
  <c r="K695" i="8"/>
  <c r="L695" i="8"/>
  <c r="M695" i="8"/>
  <c r="K696" i="8"/>
  <c r="L696" i="8"/>
  <c r="M696" i="8" s="1"/>
  <c r="K697" i="8"/>
  <c r="L697" i="8"/>
  <c r="M697" i="8"/>
  <c r="K698" i="8"/>
  <c r="L698" i="8"/>
  <c r="M698" i="8" s="1"/>
  <c r="K699" i="8"/>
  <c r="L699" i="8"/>
  <c r="M699" i="8"/>
  <c r="K700" i="8"/>
  <c r="L700" i="8"/>
  <c r="M700" i="8" s="1"/>
  <c r="K701" i="8"/>
  <c r="L701" i="8"/>
  <c r="M701" i="8"/>
  <c r="K702" i="8"/>
  <c r="L702" i="8"/>
  <c r="M702" i="8" s="1"/>
  <c r="K703" i="8"/>
  <c r="L703" i="8"/>
  <c r="M703" i="8"/>
  <c r="K704" i="8"/>
  <c r="L704" i="8"/>
  <c r="M704" i="8" s="1"/>
  <c r="K705" i="8"/>
  <c r="L705" i="8"/>
  <c r="M705" i="8"/>
  <c r="K706" i="8"/>
  <c r="L706" i="8"/>
  <c r="M706" i="8" s="1"/>
  <c r="K707" i="8"/>
  <c r="L707" i="8"/>
  <c r="M707" i="8"/>
  <c r="K708" i="8"/>
  <c r="L708" i="8"/>
  <c r="M708" i="8" s="1"/>
  <c r="K709" i="8"/>
  <c r="L709" i="8"/>
  <c r="M709" i="8"/>
  <c r="K710" i="8"/>
  <c r="L710" i="8"/>
  <c r="M710" i="8" s="1"/>
  <c r="K711" i="8"/>
  <c r="L711" i="8"/>
  <c r="M711" i="8"/>
  <c r="K712" i="8"/>
  <c r="L712" i="8"/>
  <c r="M712" i="8" s="1"/>
  <c r="K713" i="8"/>
  <c r="L713" i="8"/>
  <c r="M713" i="8"/>
  <c r="K714" i="8"/>
  <c r="L714" i="8"/>
  <c r="M714" i="8" s="1"/>
  <c r="K715" i="8"/>
  <c r="L715" i="8"/>
  <c r="M715" i="8"/>
  <c r="K716" i="8"/>
  <c r="L716" i="8"/>
  <c r="M716" i="8" s="1"/>
  <c r="K717" i="8"/>
  <c r="L717" i="8"/>
  <c r="M717" i="8"/>
  <c r="K718" i="8"/>
  <c r="L718" i="8"/>
  <c r="M718" i="8" s="1"/>
  <c r="K719" i="8"/>
  <c r="L719" i="8"/>
  <c r="M719" i="8"/>
  <c r="K720" i="8"/>
  <c r="L720" i="8"/>
  <c r="M720" i="8" s="1"/>
  <c r="K721" i="8"/>
  <c r="L721" i="8"/>
  <c r="M721" i="8"/>
  <c r="K722" i="8"/>
  <c r="L722" i="8"/>
  <c r="M722" i="8" s="1"/>
  <c r="K723" i="8"/>
  <c r="L723" i="8"/>
  <c r="M723" i="8"/>
  <c r="K724" i="8"/>
  <c r="L724" i="8"/>
  <c r="M724" i="8" s="1"/>
  <c r="K725" i="8"/>
  <c r="L725" i="8"/>
  <c r="M725" i="8"/>
  <c r="K726" i="8"/>
  <c r="L726" i="8"/>
  <c r="M726" i="8" s="1"/>
  <c r="K727" i="8"/>
  <c r="L727" i="8"/>
  <c r="M727" i="8"/>
  <c r="K728" i="8"/>
  <c r="L728" i="8"/>
  <c r="M728" i="8" s="1"/>
  <c r="K729" i="8"/>
  <c r="L729" i="8"/>
  <c r="M729" i="8"/>
  <c r="K730" i="8"/>
  <c r="L730" i="8"/>
  <c r="M730" i="8" s="1"/>
  <c r="K731" i="8"/>
  <c r="L731" i="8"/>
  <c r="M731" i="8"/>
  <c r="K732" i="8"/>
  <c r="L732" i="8"/>
  <c r="M732" i="8" s="1"/>
  <c r="K733" i="8"/>
  <c r="L733" i="8"/>
  <c r="M733" i="8"/>
  <c r="K734" i="8"/>
  <c r="L734" i="8"/>
  <c r="M734" i="8" s="1"/>
  <c r="K735" i="8"/>
  <c r="L735" i="8"/>
  <c r="M735" i="8"/>
  <c r="K736" i="8"/>
  <c r="L736" i="8"/>
  <c r="M736" i="8" s="1"/>
  <c r="K737" i="8"/>
  <c r="L737" i="8"/>
  <c r="M737" i="8"/>
  <c r="K738" i="8"/>
  <c r="L738" i="8"/>
  <c r="M738" i="8" s="1"/>
  <c r="K739" i="8"/>
  <c r="L739" i="8"/>
  <c r="M739" i="8"/>
  <c r="K740" i="8"/>
  <c r="L740" i="8"/>
  <c r="M740" i="8" s="1"/>
  <c r="K741" i="8"/>
  <c r="L741" i="8"/>
  <c r="M741" i="8"/>
  <c r="K742" i="8"/>
  <c r="L742" i="8"/>
  <c r="M742" i="8" s="1"/>
  <c r="K743" i="8"/>
  <c r="L743" i="8"/>
  <c r="M743" i="8"/>
  <c r="K744" i="8"/>
  <c r="L744" i="8"/>
  <c r="M744" i="8" s="1"/>
  <c r="K745" i="8"/>
  <c r="L745" i="8"/>
  <c r="M745" i="8"/>
  <c r="K746" i="8"/>
  <c r="L746" i="8"/>
  <c r="M746" i="8" s="1"/>
  <c r="K747" i="8"/>
  <c r="L747" i="8"/>
  <c r="M747" i="8"/>
  <c r="K748" i="8"/>
  <c r="L748" i="8"/>
  <c r="M748" i="8" s="1"/>
  <c r="K749" i="8"/>
  <c r="L749" i="8"/>
  <c r="M749" i="8"/>
  <c r="K750" i="8"/>
  <c r="L750" i="8"/>
  <c r="M750" i="8" s="1"/>
  <c r="K751" i="8"/>
  <c r="L751" i="8"/>
  <c r="M751" i="8"/>
  <c r="K752" i="8"/>
  <c r="L752" i="8"/>
  <c r="M752" i="8" s="1"/>
  <c r="K753" i="8"/>
  <c r="L753" i="8"/>
  <c r="M753" i="8"/>
  <c r="K754" i="8"/>
  <c r="L754" i="8"/>
  <c r="M754" i="8" s="1"/>
  <c r="K755" i="8"/>
  <c r="L755" i="8"/>
  <c r="M755" i="8"/>
  <c r="K756" i="8"/>
  <c r="L756" i="8"/>
  <c r="M756" i="8" s="1"/>
  <c r="K757" i="8"/>
  <c r="L757" i="8"/>
  <c r="M757" i="8"/>
  <c r="K758" i="8"/>
  <c r="L758" i="8"/>
  <c r="M758" i="8" s="1"/>
  <c r="K759" i="8"/>
  <c r="L759" i="8"/>
  <c r="M759" i="8"/>
  <c r="K760" i="8"/>
  <c r="L760" i="8"/>
  <c r="M760" i="8" s="1"/>
  <c r="K761" i="8"/>
  <c r="L761" i="8"/>
  <c r="M761" i="8"/>
  <c r="K762" i="8"/>
  <c r="L762" i="8"/>
  <c r="M762" i="8" s="1"/>
  <c r="K763" i="8"/>
  <c r="L763" i="8"/>
  <c r="M763" i="8"/>
  <c r="K764" i="8"/>
  <c r="L764" i="8"/>
  <c r="M764" i="8" s="1"/>
  <c r="K765" i="8"/>
  <c r="L765" i="8"/>
  <c r="M765" i="8"/>
  <c r="K766" i="8"/>
  <c r="L766" i="8"/>
  <c r="M766" i="8" s="1"/>
  <c r="K767" i="8"/>
  <c r="L767" i="8"/>
  <c r="M767" i="8"/>
  <c r="K768" i="8"/>
  <c r="L768" i="8"/>
  <c r="M768" i="8" s="1"/>
  <c r="K769" i="8"/>
  <c r="L769" i="8"/>
  <c r="M769" i="8"/>
  <c r="K770" i="8"/>
  <c r="L770" i="8"/>
  <c r="M770" i="8" s="1"/>
  <c r="K771" i="8"/>
  <c r="L771" i="8"/>
  <c r="M771" i="8"/>
  <c r="K772" i="8"/>
  <c r="L772" i="8"/>
  <c r="M772" i="8" s="1"/>
  <c r="K773" i="8"/>
  <c r="L773" i="8"/>
  <c r="M773" i="8"/>
  <c r="K774" i="8"/>
  <c r="L774" i="8"/>
  <c r="M774" i="8" s="1"/>
  <c r="K775" i="8"/>
  <c r="L775" i="8"/>
  <c r="M775" i="8"/>
  <c r="K776" i="8"/>
  <c r="L776" i="8"/>
  <c r="M776" i="8" s="1"/>
  <c r="K777" i="8"/>
  <c r="L777" i="8"/>
  <c r="M777" i="8"/>
  <c r="K778" i="8"/>
  <c r="L778" i="8"/>
  <c r="M778" i="8" s="1"/>
  <c r="K779" i="8"/>
  <c r="L779" i="8"/>
  <c r="M779" i="8"/>
  <c r="K780" i="8"/>
  <c r="L780" i="8"/>
  <c r="M780" i="8" s="1"/>
  <c r="K781" i="8"/>
  <c r="L781" i="8"/>
  <c r="M781" i="8"/>
  <c r="K782" i="8"/>
  <c r="L782" i="8"/>
  <c r="M782" i="8" s="1"/>
  <c r="K783" i="8"/>
  <c r="L783" i="8"/>
  <c r="M783" i="8"/>
  <c r="K784" i="8"/>
  <c r="L784" i="8"/>
  <c r="M784" i="8" s="1"/>
  <c r="K785" i="8"/>
  <c r="L785" i="8"/>
  <c r="M785" i="8"/>
  <c r="K786" i="8"/>
  <c r="L786" i="8"/>
  <c r="M786" i="8" s="1"/>
  <c r="K787" i="8"/>
  <c r="L787" i="8"/>
  <c r="M787" i="8"/>
  <c r="K788" i="8"/>
  <c r="L788" i="8"/>
  <c r="M788" i="8" s="1"/>
  <c r="K789" i="8"/>
  <c r="L789" i="8"/>
  <c r="M789" i="8"/>
  <c r="K790" i="8"/>
  <c r="L790" i="8"/>
  <c r="M790" i="8" s="1"/>
  <c r="K791" i="8"/>
  <c r="L791" i="8"/>
  <c r="M791" i="8"/>
  <c r="K792" i="8"/>
  <c r="L792" i="8"/>
  <c r="M792" i="8" s="1"/>
  <c r="K793" i="8"/>
  <c r="L793" i="8"/>
  <c r="M793" i="8"/>
  <c r="K794" i="8"/>
  <c r="L794" i="8"/>
  <c r="M794" i="8" s="1"/>
  <c r="K795" i="8"/>
  <c r="L795" i="8"/>
  <c r="M795" i="8"/>
  <c r="K796" i="8"/>
  <c r="L796" i="8"/>
  <c r="M796" i="8" s="1"/>
  <c r="K797" i="8"/>
  <c r="L797" i="8"/>
  <c r="M797" i="8"/>
  <c r="K798" i="8"/>
  <c r="L798" i="8"/>
  <c r="M798" i="8" s="1"/>
  <c r="K799" i="8"/>
  <c r="L799" i="8"/>
  <c r="M799" i="8"/>
  <c r="K800" i="8"/>
  <c r="L800" i="8"/>
  <c r="M800" i="8" s="1"/>
  <c r="K801" i="8"/>
  <c r="L801" i="8"/>
  <c r="M801" i="8"/>
  <c r="K802" i="8"/>
  <c r="L802" i="8"/>
  <c r="M802" i="8" s="1"/>
  <c r="K803" i="8"/>
  <c r="L803" i="8"/>
  <c r="M803" i="8"/>
  <c r="K804" i="8"/>
  <c r="L804" i="8"/>
  <c r="M804" i="8" s="1"/>
  <c r="K805" i="8"/>
  <c r="L805" i="8"/>
  <c r="M805" i="8"/>
  <c r="K806" i="8"/>
  <c r="L806" i="8"/>
  <c r="M806" i="8" s="1"/>
  <c r="K807" i="8"/>
  <c r="L807" i="8"/>
  <c r="M807" i="8"/>
  <c r="K808" i="8"/>
  <c r="L808" i="8"/>
  <c r="M808" i="8" s="1"/>
  <c r="K809" i="8"/>
  <c r="L809" i="8"/>
  <c r="M809" i="8"/>
  <c r="K810" i="8"/>
  <c r="L810" i="8"/>
  <c r="M810" i="8" s="1"/>
  <c r="K811" i="8"/>
  <c r="L811" i="8"/>
  <c r="M811" i="8"/>
  <c r="K812" i="8"/>
  <c r="L812" i="8"/>
  <c r="M812" i="8" s="1"/>
  <c r="K813" i="8"/>
  <c r="L813" i="8"/>
  <c r="M813" i="8"/>
  <c r="K814" i="8"/>
  <c r="L814" i="8"/>
  <c r="M814" i="8" s="1"/>
  <c r="K815" i="8"/>
  <c r="L815" i="8"/>
  <c r="M815" i="8"/>
  <c r="K816" i="8"/>
  <c r="L816" i="8"/>
  <c r="M816" i="8" s="1"/>
  <c r="K817" i="8"/>
  <c r="L817" i="8"/>
  <c r="M817" i="8"/>
  <c r="K818" i="8"/>
  <c r="L818" i="8"/>
  <c r="M818" i="8" s="1"/>
  <c r="K819" i="8"/>
  <c r="L819" i="8"/>
  <c r="M819" i="8"/>
  <c r="K820" i="8"/>
  <c r="L820" i="8"/>
  <c r="M820" i="8" s="1"/>
  <c r="K821" i="8"/>
  <c r="L821" i="8"/>
  <c r="M821" i="8"/>
  <c r="K822" i="8"/>
  <c r="L822" i="8"/>
  <c r="M822" i="8" s="1"/>
  <c r="K823" i="8"/>
  <c r="L823" i="8"/>
  <c r="M823" i="8"/>
  <c r="K824" i="8"/>
  <c r="L824" i="8"/>
  <c r="M824" i="8" s="1"/>
  <c r="K825" i="8"/>
  <c r="L825" i="8"/>
  <c r="M825" i="8"/>
  <c r="K826" i="8"/>
  <c r="L826" i="8"/>
  <c r="M826" i="8" s="1"/>
  <c r="K827" i="8"/>
  <c r="L827" i="8"/>
  <c r="M827" i="8"/>
  <c r="K828" i="8"/>
  <c r="L828" i="8"/>
  <c r="M828" i="8" s="1"/>
  <c r="K829" i="8"/>
  <c r="L829" i="8"/>
  <c r="M829" i="8"/>
  <c r="K830" i="8"/>
  <c r="L830" i="8"/>
  <c r="M830" i="8" s="1"/>
  <c r="K831" i="8"/>
  <c r="L831" i="8"/>
  <c r="M831" i="8"/>
  <c r="K832" i="8"/>
  <c r="L832" i="8"/>
  <c r="M832" i="8" s="1"/>
  <c r="K833" i="8"/>
  <c r="L833" i="8"/>
  <c r="M833" i="8"/>
  <c r="K834" i="8"/>
  <c r="L834" i="8"/>
  <c r="M834" i="8" s="1"/>
  <c r="K835" i="8"/>
  <c r="L835" i="8"/>
  <c r="M835" i="8"/>
  <c r="K836" i="8"/>
  <c r="L836" i="8"/>
  <c r="M836" i="8" s="1"/>
  <c r="K837" i="8"/>
  <c r="L837" i="8"/>
  <c r="M837" i="8"/>
  <c r="K838" i="8"/>
  <c r="L838" i="8"/>
  <c r="M838" i="8" s="1"/>
  <c r="K839" i="8"/>
  <c r="L839" i="8"/>
  <c r="M839" i="8"/>
  <c r="K840" i="8"/>
  <c r="L840" i="8"/>
  <c r="M840" i="8" s="1"/>
  <c r="K841" i="8"/>
  <c r="L841" i="8"/>
  <c r="M841" i="8"/>
  <c r="K842" i="8"/>
  <c r="L842" i="8"/>
  <c r="M842" i="8" s="1"/>
  <c r="K843" i="8"/>
  <c r="L843" i="8"/>
  <c r="M843" i="8"/>
  <c r="K844" i="8"/>
  <c r="L844" i="8"/>
  <c r="M844" i="8" s="1"/>
  <c r="K845" i="8"/>
  <c r="L845" i="8"/>
  <c r="M845" i="8"/>
  <c r="K846" i="8"/>
  <c r="L846" i="8"/>
  <c r="M846" i="8" s="1"/>
  <c r="K847" i="8"/>
  <c r="L847" i="8"/>
  <c r="M847" i="8"/>
  <c r="K848" i="8"/>
  <c r="L848" i="8"/>
  <c r="M848" i="8" s="1"/>
  <c r="K849" i="8"/>
  <c r="L849" i="8"/>
  <c r="M849" i="8"/>
  <c r="K850" i="8"/>
  <c r="L850" i="8"/>
  <c r="M850" i="8" s="1"/>
  <c r="K851" i="8"/>
  <c r="L851" i="8"/>
  <c r="M851" i="8"/>
  <c r="K852" i="8"/>
  <c r="L852" i="8"/>
  <c r="M852" i="8" s="1"/>
  <c r="K853" i="8"/>
  <c r="L853" i="8"/>
  <c r="M853" i="8"/>
  <c r="K854" i="8"/>
  <c r="L854" i="8"/>
  <c r="M854" i="8" s="1"/>
  <c r="K855" i="8"/>
  <c r="L855" i="8"/>
  <c r="M855" i="8"/>
  <c r="K856" i="8"/>
  <c r="L856" i="8"/>
  <c r="M856" i="8" s="1"/>
  <c r="K857" i="8"/>
  <c r="L857" i="8"/>
  <c r="M857" i="8"/>
  <c r="K858" i="8"/>
  <c r="L858" i="8"/>
  <c r="M858" i="8" s="1"/>
  <c r="K859" i="8"/>
  <c r="L859" i="8"/>
  <c r="M859" i="8"/>
  <c r="K860" i="8"/>
  <c r="L860" i="8"/>
  <c r="M860" i="8" s="1"/>
  <c r="K861" i="8"/>
  <c r="L861" i="8"/>
  <c r="M861" i="8"/>
  <c r="K862" i="8"/>
  <c r="L862" i="8"/>
  <c r="M862" i="8" s="1"/>
  <c r="K863" i="8"/>
  <c r="L863" i="8"/>
  <c r="M863" i="8"/>
  <c r="K864" i="8"/>
  <c r="L864" i="8"/>
  <c r="M864" i="8" s="1"/>
  <c r="K865" i="8"/>
  <c r="L865" i="8"/>
  <c r="M865" i="8"/>
  <c r="K866" i="8"/>
  <c r="L866" i="8"/>
  <c r="M866" i="8" s="1"/>
  <c r="K867" i="8"/>
  <c r="L867" i="8"/>
  <c r="M867" i="8"/>
  <c r="K868" i="8"/>
  <c r="L868" i="8"/>
  <c r="M868" i="8" s="1"/>
  <c r="K869" i="8"/>
  <c r="L869" i="8"/>
  <c r="M869" i="8"/>
  <c r="K870" i="8"/>
  <c r="L870" i="8"/>
  <c r="M870" i="8" s="1"/>
  <c r="K871" i="8"/>
  <c r="L871" i="8"/>
  <c r="M871" i="8"/>
  <c r="K872" i="8"/>
  <c r="L872" i="8"/>
  <c r="M872" i="8" s="1"/>
  <c r="K873" i="8"/>
  <c r="L873" i="8"/>
  <c r="M873" i="8"/>
  <c r="K874" i="8"/>
  <c r="L874" i="8"/>
  <c r="M874" i="8" s="1"/>
  <c r="K875" i="8"/>
  <c r="L875" i="8"/>
  <c r="M875" i="8"/>
  <c r="K876" i="8"/>
  <c r="L876" i="8"/>
  <c r="M876" i="8" s="1"/>
  <c r="K877" i="8"/>
  <c r="L877" i="8"/>
  <c r="M877" i="8"/>
  <c r="K878" i="8"/>
  <c r="L878" i="8"/>
  <c r="M878" i="8" s="1"/>
  <c r="K879" i="8"/>
  <c r="L879" i="8"/>
  <c r="M879" i="8"/>
  <c r="K880" i="8"/>
  <c r="L880" i="8"/>
  <c r="M880" i="8" s="1"/>
  <c r="K881" i="8"/>
  <c r="L881" i="8"/>
  <c r="M881" i="8"/>
  <c r="K882" i="8"/>
  <c r="L882" i="8"/>
  <c r="M882" i="8" s="1"/>
  <c r="K883" i="8"/>
  <c r="L883" i="8"/>
  <c r="M883" i="8"/>
  <c r="K884" i="8"/>
  <c r="L884" i="8"/>
  <c r="M884" i="8" s="1"/>
  <c r="K885" i="8"/>
  <c r="L885" i="8"/>
  <c r="M885" i="8"/>
  <c r="K886" i="8"/>
  <c r="L886" i="8"/>
  <c r="M886" i="8" s="1"/>
  <c r="K887" i="8"/>
  <c r="L887" i="8"/>
  <c r="M887" i="8"/>
  <c r="K888" i="8"/>
  <c r="L888" i="8"/>
  <c r="M888" i="8" s="1"/>
  <c r="K889" i="8"/>
  <c r="L889" i="8"/>
  <c r="M889" i="8"/>
  <c r="K890" i="8"/>
  <c r="L890" i="8"/>
  <c r="M890" i="8" s="1"/>
  <c r="K891" i="8"/>
  <c r="L891" i="8"/>
  <c r="M891" i="8"/>
  <c r="K892" i="8"/>
  <c r="L892" i="8"/>
  <c r="M892" i="8" s="1"/>
  <c r="K893" i="8"/>
  <c r="L893" i="8"/>
  <c r="M893" i="8"/>
  <c r="K894" i="8"/>
  <c r="L894" i="8"/>
  <c r="M894" i="8" s="1"/>
  <c r="K895" i="8"/>
  <c r="L895" i="8"/>
  <c r="M895" i="8"/>
  <c r="K896" i="8"/>
  <c r="L896" i="8"/>
  <c r="M896" i="8" s="1"/>
  <c r="K897" i="8"/>
  <c r="L897" i="8"/>
  <c r="M897" i="8"/>
  <c r="K898" i="8"/>
  <c r="L898" i="8"/>
  <c r="M898" i="8" s="1"/>
  <c r="K899" i="8"/>
  <c r="L899" i="8"/>
  <c r="M899" i="8"/>
  <c r="K900" i="8"/>
  <c r="L900" i="8"/>
  <c r="M900" i="8" s="1"/>
  <c r="K901" i="8"/>
  <c r="L901" i="8"/>
  <c r="M901" i="8"/>
  <c r="K902" i="8"/>
  <c r="L902" i="8"/>
  <c r="M902" i="8" s="1"/>
  <c r="K903" i="8"/>
  <c r="L903" i="8"/>
  <c r="M903" i="8"/>
  <c r="K904" i="8"/>
  <c r="L904" i="8"/>
  <c r="M904" i="8" s="1"/>
  <c r="K905" i="8"/>
  <c r="L905" i="8"/>
  <c r="M905" i="8"/>
  <c r="K906" i="8"/>
  <c r="L906" i="8"/>
  <c r="M906" i="8" s="1"/>
  <c r="K907" i="8"/>
  <c r="L907" i="8"/>
  <c r="M907" i="8"/>
  <c r="K908" i="8"/>
  <c r="L908" i="8"/>
  <c r="M908" i="8" s="1"/>
  <c r="K909" i="8"/>
  <c r="L909" i="8"/>
  <c r="M909" i="8"/>
  <c r="K910" i="8"/>
  <c r="L910" i="8"/>
  <c r="M910" i="8" s="1"/>
  <c r="K911" i="8"/>
  <c r="L911" i="8"/>
  <c r="M911" i="8"/>
  <c r="K912" i="8"/>
  <c r="L912" i="8"/>
  <c r="M912" i="8" s="1"/>
  <c r="K913" i="8"/>
  <c r="L913" i="8"/>
  <c r="M913" i="8"/>
  <c r="K914" i="8"/>
  <c r="L914" i="8"/>
  <c r="M914" i="8" s="1"/>
  <c r="K915" i="8"/>
  <c r="L915" i="8"/>
  <c r="M915" i="8"/>
  <c r="K916" i="8"/>
  <c r="L916" i="8"/>
  <c r="M916" i="8" s="1"/>
  <c r="K917" i="8"/>
  <c r="L917" i="8"/>
  <c r="M917" i="8"/>
  <c r="K918" i="8"/>
  <c r="L918" i="8"/>
  <c r="M918" i="8" s="1"/>
  <c r="K919" i="8"/>
  <c r="L919" i="8"/>
  <c r="M919" i="8"/>
  <c r="K920" i="8"/>
  <c r="L920" i="8"/>
  <c r="M920" i="8" s="1"/>
  <c r="K921" i="8"/>
  <c r="L921" i="8"/>
  <c r="M921" i="8"/>
  <c r="K922" i="8"/>
  <c r="L922" i="8"/>
  <c r="M922" i="8" s="1"/>
  <c r="K923" i="8"/>
  <c r="L923" i="8"/>
  <c r="M923" i="8"/>
  <c r="K924" i="8"/>
  <c r="L924" i="8"/>
  <c r="M924" i="8" s="1"/>
  <c r="K925" i="8"/>
  <c r="L925" i="8"/>
  <c r="M925" i="8"/>
  <c r="K926" i="8"/>
  <c r="L926" i="8"/>
  <c r="M926" i="8" s="1"/>
  <c r="K927" i="8"/>
  <c r="L927" i="8"/>
  <c r="M927" i="8"/>
  <c r="K928" i="8"/>
  <c r="L928" i="8"/>
  <c r="M928" i="8" s="1"/>
  <c r="K929" i="8"/>
  <c r="L929" i="8"/>
  <c r="M929" i="8"/>
  <c r="K930" i="8"/>
  <c r="L930" i="8"/>
  <c r="M930" i="8" s="1"/>
  <c r="K931" i="8"/>
  <c r="L931" i="8"/>
  <c r="M931" i="8"/>
  <c r="K932" i="8"/>
  <c r="L932" i="8"/>
  <c r="M932" i="8" s="1"/>
  <c r="K933" i="8"/>
  <c r="L933" i="8"/>
  <c r="M933" i="8"/>
  <c r="K934" i="8"/>
  <c r="L934" i="8"/>
  <c r="M934" i="8" s="1"/>
  <c r="K935" i="8"/>
  <c r="L935" i="8"/>
  <c r="M935" i="8"/>
  <c r="K936" i="8"/>
  <c r="L936" i="8"/>
  <c r="M936" i="8" s="1"/>
  <c r="K937" i="8"/>
  <c r="L937" i="8"/>
  <c r="M937" i="8"/>
  <c r="K938" i="8"/>
  <c r="L938" i="8"/>
  <c r="M938" i="8" s="1"/>
  <c r="K939" i="8"/>
  <c r="L939" i="8"/>
  <c r="M939" i="8"/>
  <c r="K940" i="8"/>
  <c r="L940" i="8"/>
  <c r="M940" i="8" s="1"/>
  <c r="K941" i="8"/>
  <c r="L941" i="8"/>
  <c r="M941" i="8"/>
  <c r="K942" i="8"/>
  <c r="L942" i="8"/>
  <c r="M942" i="8" s="1"/>
  <c r="K943" i="8"/>
  <c r="L943" i="8"/>
  <c r="M943" i="8"/>
  <c r="K944" i="8"/>
  <c r="L944" i="8"/>
  <c r="M944" i="8" s="1"/>
  <c r="K945" i="8"/>
  <c r="L945" i="8"/>
  <c r="M945" i="8"/>
  <c r="K946" i="8"/>
  <c r="L946" i="8"/>
  <c r="M946" i="8" s="1"/>
  <c r="K947" i="8"/>
  <c r="L947" i="8"/>
  <c r="M947" i="8"/>
  <c r="K948" i="8"/>
  <c r="L948" i="8"/>
  <c r="M948" i="8" s="1"/>
  <c r="K949" i="8"/>
  <c r="L949" i="8"/>
  <c r="M949" i="8"/>
  <c r="K950" i="8"/>
  <c r="L950" i="8"/>
  <c r="M950" i="8" s="1"/>
  <c r="K951" i="8"/>
  <c r="L951" i="8"/>
  <c r="M951" i="8"/>
  <c r="K952" i="8"/>
  <c r="L952" i="8"/>
  <c r="M952" i="8" s="1"/>
  <c r="K953" i="8"/>
  <c r="L953" i="8"/>
  <c r="M953" i="8"/>
  <c r="K954" i="8"/>
  <c r="L954" i="8"/>
  <c r="M954" i="8" s="1"/>
  <c r="K955" i="8"/>
  <c r="L955" i="8"/>
  <c r="M955" i="8"/>
  <c r="K956" i="8"/>
  <c r="L956" i="8"/>
  <c r="M956" i="8" s="1"/>
  <c r="K957" i="8"/>
  <c r="L957" i="8"/>
  <c r="M957" i="8"/>
  <c r="K958" i="8"/>
  <c r="L958" i="8"/>
  <c r="M958" i="8" s="1"/>
  <c r="K959" i="8"/>
  <c r="L959" i="8"/>
  <c r="M959" i="8"/>
  <c r="K960" i="8"/>
  <c r="L960" i="8"/>
  <c r="M960" i="8" s="1"/>
  <c r="K961" i="8"/>
  <c r="L961" i="8"/>
  <c r="M961" i="8"/>
  <c r="K962" i="8"/>
  <c r="L962" i="8"/>
  <c r="M962" i="8" s="1"/>
  <c r="K963" i="8"/>
  <c r="L963" i="8"/>
  <c r="M963" i="8"/>
  <c r="K964" i="8"/>
  <c r="L964" i="8"/>
  <c r="M964" i="8" s="1"/>
  <c r="K965" i="8"/>
  <c r="L965" i="8"/>
  <c r="M965" i="8"/>
  <c r="K966" i="8"/>
  <c r="L966" i="8"/>
  <c r="M966" i="8" s="1"/>
  <c r="K967" i="8"/>
  <c r="L967" i="8"/>
  <c r="M967" i="8"/>
  <c r="K968" i="8"/>
  <c r="L968" i="8"/>
  <c r="M968" i="8" s="1"/>
  <c r="K969" i="8"/>
  <c r="L969" i="8"/>
  <c r="M969" i="8"/>
  <c r="K970" i="8"/>
  <c r="L970" i="8"/>
  <c r="M970" i="8" s="1"/>
  <c r="K971" i="8"/>
  <c r="L971" i="8"/>
  <c r="M971" i="8"/>
  <c r="K972" i="8"/>
  <c r="L972" i="8"/>
  <c r="M972" i="8" s="1"/>
  <c r="K973" i="8"/>
  <c r="L973" i="8"/>
  <c r="M973" i="8"/>
  <c r="K974" i="8"/>
  <c r="L974" i="8"/>
  <c r="M974" i="8" s="1"/>
  <c r="K975" i="8"/>
  <c r="L975" i="8"/>
  <c r="M975" i="8"/>
  <c r="K976" i="8"/>
  <c r="L976" i="8"/>
  <c r="M976" i="8" s="1"/>
  <c r="K977" i="8"/>
  <c r="L977" i="8"/>
  <c r="M977" i="8"/>
  <c r="K978" i="8"/>
  <c r="L978" i="8"/>
  <c r="M978" i="8" s="1"/>
  <c r="K979" i="8"/>
  <c r="L979" i="8"/>
  <c r="M979" i="8"/>
  <c r="K980" i="8"/>
  <c r="L980" i="8"/>
  <c r="M980" i="8" s="1"/>
  <c r="K981" i="8"/>
  <c r="L981" i="8"/>
  <c r="M981" i="8"/>
  <c r="K982" i="8"/>
  <c r="L982" i="8"/>
  <c r="M982" i="8" s="1"/>
  <c r="K983" i="8"/>
  <c r="L983" i="8"/>
  <c r="M983" i="8"/>
  <c r="K984" i="8"/>
  <c r="L984" i="8"/>
  <c r="M984" i="8" s="1"/>
  <c r="K985" i="8"/>
  <c r="L985" i="8"/>
  <c r="M985" i="8"/>
  <c r="K986" i="8"/>
  <c r="L986" i="8"/>
  <c r="M986" i="8" s="1"/>
  <c r="K987" i="8"/>
  <c r="L987" i="8"/>
  <c r="M987" i="8"/>
  <c r="K988" i="8"/>
  <c r="L988" i="8"/>
  <c r="M988" i="8" s="1"/>
  <c r="K989" i="8"/>
  <c r="L989" i="8"/>
  <c r="M989" i="8"/>
  <c r="K990" i="8"/>
  <c r="L990" i="8"/>
  <c r="M990" i="8" s="1"/>
  <c r="K991" i="8"/>
  <c r="L991" i="8"/>
  <c r="M991" i="8"/>
  <c r="K992" i="8"/>
  <c r="L992" i="8"/>
  <c r="M992" i="8" s="1"/>
  <c r="K993" i="8"/>
  <c r="L993" i="8"/>
  <c r="M993" i="8"/>
  <c r="K994" i="8"/>
  <c r="L994" i="8"/>
  <c r="M994" i="8" s="1"/>
  <c r="K995" i="8"/>
  <c r="L995" i="8"/>
  <c r="M995" i="8"/>
  <c r="K996" i="8"/>
  <c r="L996" i="8"/>
  <c r="M996" i="8" s="1"/>
  <c r="K997" i="8"/>
  <c r="L997" i="8"/>
  <c r="M997" i="8"/>
  <c r="K998" i="8"/>
  <c r="L998" i="8"/>
  <c r="M998" i="8" s="1"/>
  <c r="K999" i="8"/>
  <c r="L999" i="8"/>
  <c r="M999" i="8"/>
  <c r="K1000" i="8"/>
  <c r="L1000" i="8"/>
  <c r="M1000" i="8" s="1"/>
  <c r="K1001" i="8"/>
  <c r="L1001" i="8"/>
  <c r="M1001" i="8"/>
  <c r="K1002" i="8"/>
  <c r="L1002" i="8"/>
  <c r="M1002" i="8" s="1"/>
  <c r="K1003" i="8"/>
  <c r="L1003" i="8"/>
  <c r="M1003" i="8"/>
  <c r="K1004" i="8"/>
  <c r="L1004" i="8"/>
  <c r="M1004" i="8" s="1"/>
  <c r="K1005" i="8"/>
  <c r="L1005" i="8"/>
  <c r="M1005" i="8"/>
  <c r="K1006" i="8"/>
  <c r="L1006" i="8"/>
  <c r="M1006" i="8" s="1"/>
  <c r="K1007" i="8"/>
  <c r="L1007" i="8"/>
  <c r="M1007" i="8"/>
  <c r="K1008" i="8"/>
  <c r="L1008" i="8"/>
  <c r="M1008" i="8" s="1"/>
  <c r="K1009" i="8"/>
  <c r="L1009" i="8"/>
  <c r="M1009" i="8"/>
  <c r="K1010" i="8"/>
  <c r="L1010" i="8"/>
  <c r="M1010" i="8" s="1"/>
  <c r="K1011" i="8"/>
  <c r="L1011" i="8"/>
  <c r="M1011" i="8"/>
  <c r="K1012" i="8"/>
  <c r="L1012" i="8"/>
  <c r="M1012" i="8" s="1"/>
  <c r="K1013" i="8"/>
  <c r="L1013" i="8"/>
  <c r="M1013" i="8"/>
  <c r="K1014" i="8"/>
  <c r="L1014" i="8"/>
  <c r="M1014" i="8" s="1"/>
  <c r="K1015" i="8"/>
  <c r="L1015" i="8"/>
  <c r="M1015" i="8"/>
  <c r="K1016" i="8"/>
  <c r="L1016" i="8"/>
  <c r="M1016" i="8" s="1"/>
  <c r="K1017" i="8"/>
  <c r="L1017" i="8"/>
  <c r="M1017" i="8"/>
  <c r="K1018" i="8"/>
  <c r="L1018" i="8"/>
  <c r="M1018" i="8" s="1"/>
  <c r="K1019" i="8"/>
  <c r="L1019" i="8"/>
  <c r="M1019" i="8"/>
  <c r="K1020" i="8"/>
  <c r="L1020" i="8"/>
  <c r="M1020" i="8" s="1"/>
  <c r="K1021" i="8"/>
  <c r="L1021" i="8"/>
  <c r="M1021" i="8"/>
  <c r="K1022" i="8"/>
  <c r="L1022" i="8"/>
  <c r="M1022" i="8" s="1"/>
  <c r="K1023" i="8"/>
  <c r="L1023" i="8"/>
  <c r="M1023" i="8"/>
  <c r="K1024" i="8"/>
  <c r="L1024" i="8"/>
  <c r="M1024" i="8" s="1"/>
  <c r="K1025" i="8"/>
  <c r="L1025" i="8"/>
  <c r="M1025" i="8"/>
  <c r="K1026" i="8"/>
  <c r="L1026" i="8"/>
  <c r="M1026" i="8" s="1"/>
  <c r="K1027" i="8"/>
  <c r="L1027" i="8"/>
  <c r="M1027" i="8"/>
  <c r="K1028" i="8"/>
  <c r="L1028" i="8"/>
  <c r="M1028" i="8" s="1"/>
  <c r="K1029" i="8"/>
  <c r="L1029" i="8"/>
  <c r="M1029" i="8"/>
  <c r="K1030" i="8"/>
  <c r="L1030" i="8"/>
  <c r="M1030" i="8" s="1"/>
  <c r="K1031" i="8"/>
  <c r="L1031" i="8"/>
  <c r="M1031" i="8"/>
  <c r="K1032" i="8"/>
  <c r="L1032" i="8"/>
  <c r="M1032" i="8" s="1"/>
  <c r="K1033" i="8"/>
  <c r="L1033" i="8"/>
  <c r="M1033" i="8"/>
  <c r="K1034" i="8"/>
  <c r="L1034" i="8"/>
  <c r="M1034" i="8" s="1"/>
  <c r="K1035" i="8"/>
  <c r="L1035" i="8"/>
  <c r="M1035" i="8"/>
  <c r="K1036" i="8"/>
  <c r="L1036" i="8"/>
  <c r="M1036" i="8" s="1"/>
  <c r="K1037" i="8"/>
  <c r="L1037" i="8"/>
  <c r="M1037" i="8"/>
  <c r="K1038" i="8"/>
  <c r="L1038" i="8"/>
  <c r="M1038" i="8" s="1"/>
  <c r="K1039" i="8"/>
  <c r="L1039" i="8"/>
  <c r="M1039" i="8"/>
  <c r="K1040" i="8"/>
  <c r="L1040" i="8"/>
  <c r="M1040" i="8" s="1"/>
  <c r="K1041" i="8"/>
  <c r="L1041" i="8"/>
  <c r="M1041" i="8"/>
  <c r="K1042" i="8"/>
  <c r="L1042" i="8"/>
  <c r="M1042" i="8" s="1"/>
  <c r="K1043" i="8"/>
  <c r="L1043" i="8"/>
  <c r="M1043" i="8"/>
  <c r="K1044" i="8"/>
  <c r="L1044" i="8"/>
  <c r="M1044" i="8" s="1"/>
  <c r="K1045" i="8"/>
  <c r="L1045" i="8"/>
  <c r="M1045" i="8"/>
  <c r="K1046" i="8"/>
  <c r="L1046" i="8"/>
  <c r="M1046" i="8" s="1"/>
  <c r="K1047" i="8"/>
  <c r="L1047" i="8"/>
  <c r="M1047" i="8"/>
  <c r="K1048" i="8"/>
  <c r="L1048" i="8"/>
  <c r="M1048" i="8" s="1"/>
  <c r="K1049" i="8"/>
  <c r="L1049" i="8"/>
  <c r="M1049" i="8"/>
  <c r="K1050" i="8"/>
  <c r="L1050" i="8"/>
  <c r="M1050" i="8" s="1"/>
  <c r="K1051" i="8"/>
  <c r="L1051" i="8"/>
  <c r="M1051" i="8"/>
  <c r="K1052" i="8"/>
  <c r="L1052" i="8"/>
  <c r="M1052" i="8" s="1"/>
  <c r="K1053" i="8"/>
  <c r="L1053" i="8"/>
  <c r="M1053" i="8"/>
  <c r="K1054" i="8"/>
  <c r="L1054" i="8"/>
  <c r="M1054" i="8" s="1"/>
  <c r="K1055" i="8"/>
  <c r="L1055" i="8"/>
  <c r="M1055" i="8"/>
  <c r="K1056" i="8"/>
  <c r="L1056" i="8"/>
  <c r="M1056" i="8" s="1"/>
  <c r="K1057" i="8"/>
  <c r="L1057" i="8"/>
  <c r="M1057" i="8"/>
  <c r="K1058" i="8"/>
  <c r="L1058" i="8"/>
  <c r="M1058" i="8" s="1"/>
  <c r="K1059" i="8"/>
  <c r="L1059" i="8"/>
  <c r="M1059" i="8"/>
  <c r="K1060" i="8"/>
  <c r="L1060" i="8"/>
  <c r="M1060" i="8" s="1"/>
  <c r="K1061" i="8"/>
  <c r="L1061" i="8"/>
  <c r="M1061" i="8"/>
  <c r="K1062" i="8"/>
  <c r="L1062" i="8"/>
  <c r="M1062" i="8" s="1"/>
  <c r="K1063" i="8"/>
  <c r="L1063" i="8"/>
  <c r="M1063" i="8"/>
  <c r="K1064" i="8"/>
  <c r="L1064" i="8"/>
  <c r="M1064" i="8" s="1"/>
  <c r="K1065" i="8"/>
  <c r="L1065" i="8"/>
  <c r="M1065" i="8"/>
  <c r="K1066" i="8"/>
  <c r="L1066" i="8"/>
  <c r="M1066" i="8" s="1"/>
  <c r="K1067" i="8"/>
  <c r="L1067" i="8"/>
  <c r="M1067" i="8"/>
  <c r="K1068" i="8"/>
  <c r="L1068" i="8"/>
  <c r="M1068" i="8" s="1"/>
  <c r="K1069" i="8"/>
  <c r="L1069" i="8"/>
  <c r="M1069" i="8"/>
  <c r="K1070" i="8"/>
  <c r="L1070" i="8"/>
  <c r="M1070" i="8" s="1"/>
  <c r="K1071" i="8"/>
  <c r="L1071" i="8"/>
  <c r="M1071" i="8"/>
  <c r="K1072" i="8"/>
  <c r="L1072" i="8"/>
  <c r="M1072" i="8" s="1"/>
  <c r="K1073" i="8"/>
  <c r="L1073" i="8"/>
  <c r="M1073" i="8"/>
  <c r="K1074" i="8"/>
  <c r="L1074" i="8"/>
  <c r="M1074" i="8" s="1"/>
  <c r="K1075" i="8"/>
  <c r="L1075" i="8"/>
  <c r="M1075" i="8"/>
  <c r="K1076" i="8"/>
  <c r="L1076" i="8"/>
  <c r="M1076" i="8" s="1"/>
  <c r="K1077" i="8"/>
  <c r="L1077" i="8"/>
  <c r="M1077" i="8"/>
  <c r="K1078" i="8"/>
  <c r="L1078" i="8"/>
  <c r="M1078" i="8" s="1"/>
  <c r="K1079" i="8"/>
  <c r="L1079" i="8"/>
  <c r="M1079" i="8"/>
  <c r="K1080" i="8"/>
  <c r="L1080" i="8"/>
  <c r="M1080" i="8" s="1"/>
  <c r="K1081" i="8"/>
  <c r="L1081" i="8"/>
  <c r="M1081" i="8"/>
  <c r="K1082" i="8"/>
  <c r="L1082" i="8"/>
  <c r="M1082" i="8" s="1"/>
  <c r="K1083" i="8"/>
  <c r="L1083" i="8"/>
  <c r="M1083" i="8"/>
  <c r="K1084" i="8"/>
  <c r="L1084" i="8"/>
  <c r="M1084" i="8" s="1"/>
  <c r="K1085" i="8"/>
  <c r="L1085" i="8"/>
  <c r="M1085" i="8"/>
  <c r="K1086" i="8"/>
  <c r="L1086" i="8"/>
  <c r="M1086" i="8" s="1"/>
  <c r="K1087" i="8"/>
  <c r="L1087" i="8"/>
  <c r="M1087" i="8"/>
  <c r="K1088" i="8"/>
  <c r="L1088" i="8"/>
  <c r="M1088" i="8" s="1"/>
  <c r="K1089" i="8"/>
  <c r="L1089" i="8"/>
  <c r="M1089" i="8"/>
  <c r="K1090" i="8"/>
  <c r="L1090" i="8"/>
  <c r="M1090" i="8" s="1"/>
  <c r="K1091" i="8"/>
  <c r="L1091" i="8"/>
  <c r="M1091" i="8"/>
  <c r="K1092" i="8"/>
  <c r="L1092" i="8"/>
  <c r="M1092" i="8" s="1"/>
  <c r="K1093" i="8"/>
  <c r="L1093" i="8"/>
  <c r="M1093" i="8"/>
  <c r="K1094" i="8"/>
  <c r="L1094" i="8"/>
  <c r="M1094" i="8" s="1"/>
  <c r="K1095" i="8"/>
  <c r="L1095" i="8"/>
  <c r="M1095" i="8"/>
  <c r="K1096" i="8"/>
  <c r="L1096" i="8"/>
  <c r="M1096" i="8" s="1"/>
  <c r="K1097" i="8"/>
  <c r="L1097" i="8"/>
  <c r="M1097" i="8"/>
  <c r="K1098" i="8"/>
  <c r="L1098" i="8"/>
  <c r="M1098" i="8" s="1"/>
  <c r="K1099" i="8"/>
  <c r="L1099" i="8"/>
  <c r="M1099" i="8"/>
  <c r="K1100" i="8"/>
  <c r="L1100" i="8"/>
  <c r="M1100" i="8" s="1"/>
  <c r="K1101" i="8"/>
  <c r="L1101" i="8"/>
  <c r="M1101" i="8"/>
  <c r="K1102" i="8"/>
  <c r="L1102" i="8"/>
  <c r="M1102" i="8" s="1"/>
  <c r="K1103" i="8"/>
  <c r="L1103" i="8"/>
  <c r="M1103" i="8"/>
  <c r="K1104" i="8"/>
  <c r="L1104" i="8"/>
  <c r="M1104" i="8" s="1"/>
  <c r="K1105" i="8"/>
  <c r="L1105" i="8"/>
  <c r="M1105" i="8"/>
  <c r="K1106" i="8"/>
  <c r="L1106" i="8"/>
  <c r="M1106" i="8" s="1"/>
  <c r="K1107" i="8"/>
  <c r="L1107" i="8"/>
  <c r="M1107" i="8"/>
  <c r="K1108" i="8"/>
  <c r="L1108" i="8"/>
  <c r="M1108" i="8" s="1"/>
  <c r="K1109" i="8"/>
  <c r="L1109" i="8"/>
  <c r="M1109" i="8"/>
  <c r="K1110" i="8"/>
  <c r="L1110" i="8"/>
  <c r="M1110" i="8" s="1"/>
  <c r="K1111" i="8"/>
  <c r="L1111" i="8"/>
  <c r="M1111" i="8"/>
  <c r="K1112" i="8"/>
  <c r="L1112" i="8"/>
  <c r="M1112" i="8" s="1"/>
  <c r="K1113" i="8"/>
  <c r="L1113" i="8"/>
  <c r="M1113" i="8"/>
  <c r="K1114" i="8"/>
  <c r="L1114" i="8"/>
  <c r="M1114" i="8" s="1"/>
  <c r="K1115" i="8"/>
  <c r="L1115" i="8"/>
  <c r="M1115" i="8"/>
  <c r="K1116" i="8"/>
  <c r="L1116" i="8"/>
  <c r="M1116" i="8" s="1"/>
  <c r="K1117" i="8"/>
  <c r="L1117" i="8"/>
  <c r="M1117" i="8"/>
  <c r="K1118" i="8"/>
  <c r="L1118" i="8"/>
  <c r="M1118" i="8" s="1"/>
  <c r="K1119" i="8"/>
  <c r="L1119" i="8"/>
  <c r="M1119" i="8"/>
  <c r="K1120" i="8"/>
  <c r="L1120" i="8"/>
  <c r="M1120" i="8" s="1"/>
  <c r="K1121" i="8"/>
  <c r="L1121" i="8"/>
  <c r="M1121" i="8"/>
  <c r="K1122" i="8"/>
  <c r="L1122" i="8"/>
  <c r="M1122" i="8" s="1"/>
  <c r="K1123" i="8"/>
  <c r="L1123" i="8"/>
  <c r="M1123" i="8"/>
  <c r="K1124" i="8"/>
  <c r="L1124" i="8"/>
  <c r="M1124" i="8" s="1"/>
  <c r="K1125" i="8"/>
  <c r="L1125" i="8"/>
  <c r="M1125" i="8"/>
  <c r="K1126" i="8"/>
  <c r="L1126" i="8"/>
  <c r="M1126" i="8" s="1"/>
  <c r="K1127" i="8"/>
  <c r="L1127" i="8"/>
  <c r="M1127" i="8"/>
  <c r="K1128" i="8"/>
  <c r="L1128" i="8"/>
  <c r="M1128" i="8" s="1"/>
  <c r="K1129" i="8"/>
  <c r="L1129" i="8"/>
  <c r="M1129" i="8"/>
  <c r="K1130" i="8"/>
  <c r="L1130" i="8"/>
  <c r="M1130" i="8" s="1"/>
  <c r="K1131" i="8"/>
  <c r="L1131" i="8"/>
  <c r="M1131" i="8"/>
  <c r="K1132" i="8"/>
  <c r="L1132" i="8"/>
  <c r="M1132" i="8" s="1"/>
  <c r="K1133" i="8"/>
  <c r="L1133" i="8"/>
  <c r="M1133" i="8"/>
  <c r="K1134" i="8"/>
  <c r="L1134" i="8"/>
  <c r="M1134" i="8" s="1"/>
  <c r="K1135" i="8"/>
  <c r="L1135" i="8"/>
  <c r="M1135" i="8"/>
  <c r="K1136" i="8"/>
  <c r="L1136" i="8"/>
  <c r="M1136" i="8" s="1"/>
  <c r="K1137" i="8"/>
  <c r="L1137" i="8"/>
  <c r="M1137" i="8"/>
  <c r="K1138" i="8"/>
  <c r="L1138" i="8"/>
  <c r="M1138" i="8" s="1"/>
  <c r="K1139" i="8"/>
  <c r="L1139" i="8"/>
  <c r="M1139" i="8"/>
  <c r="K1140" i="8"/>
  <c r="L1140" i="8"/>
  <c r="M1140" i="8" s="1"/>
  <c r="K1141" i="8"/>
  <c r="L1141" i="8"/>
  <c r="M1141" i="8"/>
  <c r="K1142" i="8"/>
  <c r="L1142" i="8"/>
  <c r="M1142" i="8" s="1"/>
  <c r="K1143" i="8"/>
  <c r="L1143" i="8"/>
  <c r="M1143" i="8"/>
  <c r="K1144" i="8"/>
  <c r="L1144" i="8"/>
  <c r="M1144" i="8" s="1"/>
  <c r="K1145" i="8"/>
  <c r="L1145" i="8"/>
  <c r="M1145" i="8"/>
  <c r="K1146" i="8"/>
  <c r="L1146" i="8"/>
  <c r="M1146" i="8" s="1"/>
  <c r="K1147" i="8"/>
  <c r="L1147" i="8"/>
  <c r="M1147" i="8"/>
  <c r="K1148" i="8"/>
  <c r="L1148" i="8"/>
  <c r="M1148" i="8" s="1"/>
  <c r="K1149" i="8"/>
  <c r="L1149" i="8"/>
  <c r="M1149" i="8"/>
  <c r="K1150" i="8"/>
  <c r="L1150" i="8"/>
  <c r="M1150" i="8" s="1"/>
  <c r="K1151" i="8"/>
  <c r="L1151" i="8"/>
  <c r="M1151" i="8"/>
  <c r="K1152" i="8"/>
  <c r="L1152" i="8"/>
  <c r="M1152" i="8" s="1"/>
  <c r="K1153" i="8"/>
  <c r="L1153" i="8"/>
  <c r="M1153" i="8"/>
  <c r="K1154" i="8"/>
  <c r="L1154" i="8"/>
  <c r="M1154" i="8" s="1"/>
  <c r="K1155" i="8"/>
  <c r="L1155" i="8"/>
  <c r="M1155" i="8"/>
  <c r="K1156" i="8"/>
  <c r="L1156" i="8"/>
  <c r="M1156" i="8" s="1"/>
  <c r="K1157" i="8"/>
  <c r="L1157" i="8"/>
  <c r="M1157" i="8"/>
  <c r="K1158" i="8"/>
  <c r="L1158" i="8"/>
  <c r="M1158" i="8" s="1"/>
  <c r="K1159" i="8"/>
  <c r="L1159" i="8"/>
  <c r="M1159" i="8"/>
  <c r="K1160" i="8"/>
  <c r="L1160" i="8"/>
  <c r="M1160" i="8" s="1"/>
  <c r="K1161" i="8"/>
  <c r="L1161" i="8"/>
  <c r="M1161" i="8"/>
  <c r="K1162" i="8"/>
  <c r="L1162" i="8"/>
  <c r="M1162" i="8" s="1"/>
  <c r="K1163" i="8"/>
  <c r="L1163" i="8"/>
  <c r="M1163" i="8"/>
  <c r="K1164" i="8"/>
  <c r="L1164" i="8"/>
  <c r="M1164" i="8" s="1"/>
  <c r="K1165" i="8"/>
  <c r="L1165" i="8"/>
  <c r="M1165" i="8"/>
  <c r="K1166" i="8"/>
  <c r="L1166" i="8"/>
  <c r="M1166" i="8" s="1"/>
  <c r="K1167" i="8"/>
  <c r="L1167" i="8"/>
  <c r="M1167" i="8"/>
  <c r="K1168" i="8"/>
  <c r="L1168" i="8"/>
  <c r="M1168" i="8" s="1"/>
  <c r="K1169" i="8"/>
  <c r="L1169" i="8"/>
  <c r="M1169" i="8"/>
  <c r="K1170" i="8"/>
  <c r="L1170" i="8"/>
  <c r="M1170" i="8" s="1"/>
  <c r="K1171" i="8"/>
  <c r="L1171" i="8"/>
  <c r="M1171" i="8"/>
  <c r="K1172" i="8"/>
  <c r="L1172" i="8"/>
  <c r="M1172" i="8" s="1"/>
  <c r="K1173" i="8"/>
  <c r="L1173" i="8"/>
  <c r="M1173" i="8"/>
  <c r="K1174" i="8"/>
  <c r="L1174" i="8"/>
  <c r="M1174" i="8" s="1"/>
  <c r="K1175" i="8"/>
  <c r="L1175" i="8"/>
  <c r="M1175" i="8"/>
  <c r="K1176" i="8"/>
  <c r="L1176" i="8"/>
  <c r="M1176" i="8" s="1"/>
  <c r="K1177" i="8"/>
  <c r="L1177" i="8"/>
  <c r="M1177" i="8"/>
  <c r="K1178" i="8"/>
  <c r="L1178" i="8"/>
  <c r="M1178" i="8" s="1"/>
  <c r="K1179" i="8"/>
  <c r="L1179" i="8"/>
  <c r="M1179" i="8"/>
  <c r="K1180" i="8"/>
  <c r="L1180" i="8"/>
  <c r="M1180" i="8" s="1"/>
  <c r="K1181" i="8"/>
  <c r="L1181" i="8"/>
  <c r="M1181" i="8"/>
  <c r="K1182" i="8"/>
  <c r="L1182" i="8"/>
  <c r="M1182" i="8" s="1"/>
  <c r="K1183" i="8"/>
  <c r="L1183" i="8"/>
  <c r="M1183" i="8"/>
  <c r="K1184" i="8"/>
  <c r="L1184" i="8"/>
  <c r="M1184" i="8" s="1"/>
  <c r="K1185" i="8"/>
  <c r="L1185" i="8"/>
  <c r="M1185" i="8"/>
  <c r="K1186" i="8"/>
  <c r="L1186" i="8"/>
  <c r="M1186" i="8" s="1"/>
  <c r="K1187" i="8"/>
  <c r="L1187" i="8"/>
  <c r="M1187" i="8"/>
  <c r="K1188" i="8"/>
  <c r="L1188" i="8"/>
  <c r="M1188" i="8" s="1"/>
  <c r="K1189" i="8"/>
  <c r="L1189" i="8"/>
  <c r="M1189" i="8"/>
  <c r="K1190" i="8"/>
  <c r="L1190" i="8"/>
  <c r="M1190" i="8" s="1"/>
  <c r="K1191" i="8"/>
  <c r="L1191" i="8"/>
  <c r="M1191" i="8"/>
  <c r="K1192" i="8"/>
  <c r="L1192" i="8"/>
  <c r="M1192" i="8" s="1"/>
  <c r="K1193" i="8"/>
  <c r="L1193" i="8"/>
  <c r="M1193" i="8" s="1"/>
  <c r="K1194" i="8"/>
  <c r="L1194" i="8"/>
  <c r="M1194" i="8"/>
  <c r="K1195" i="8"/>
  <c r="L1195" i="8"/>
  <c r="M1195" i="8" s="1"/>
  <c r="K1196" i="8"/>
  <c r="L1196" i="8"/>
  <c r="M1196" i="8"/>
  <c r="K1197" i="8"/>
  <c r="L1197" i="8"/>
  <c r="M1197" i="8" s="1"/>
  <c r="K1198" i="8"/>
  <c r="L1198" i="8"/>
  <c r="M1198" i="8"/>
  <c r="K1199" i="8"/>
  <c r="L1199" i="8"/>
  <c r="M1199" i="8" s="1"/>
  <c r="K1200" i="8"/>
  <c r="L1200" i="8"/>
  <c r="M1200" i="8"/>
  <c r="K1201" i="8"/>
  <c r="L1201" i="8"/>
  <c r="M1201" i="8" s="1"/>
  <c r="K1202" i="8"/>
  <c r="L1202" i="8"/>
  <c r="M1202" i="8"/>
  <c r="K1203" i="8"/>
  <c r="L1203" i="8"/>
  <c r="M1203" i="8" s="1"/>
  <c r="K1204" i="8"/>
  <c r="L1204" i="8"/>
  <c r="M1204" i="8"/>
  <c r="K1205" i="8"/>
  <c r="L1205" i="8"/>
  <c r="M1205" i="8" s="1"/>
  <c r="K1206" i="8"/>
  <c r="L1206" i="8"/>
  <c r="M1206" i="8"/>
  <c r="K1207" i="8"/>
  <c r="L1207" i="8"/>
  <c r="M1207" i="8" s="1"/>
  <c r="K1208" i="8"/>
  <c r="L1208" i="8"/>
  <c r="M1208" i="8"/>
  <c r="K1209" i="8"/>
  <c r="L1209" i="8"/>
  <c r="M1209" i="8" s="1"/>
  <c r="K1210" i="8"/>
  <c r="L1210" i="8"/>
  <c r="M1210" i="8"/>
  <c r="K1211" i="8"/>
  <c r="L1211" i="8"/>
  <c r="M1211" i="8" s="1"/>
  <c r="K1212" i="8"/>
  <c r="L1212" i="8"/>
  <c r="M1212" i="8"/>
  <c r="K1213" i="8"/>
  <c r="L1213" i="8"/>
  <c r="M1213" i="8" s="1"/>
  <c r="K1214" i="8"/>
  <c r="L1214" i="8"/>
  <c r="M1214" i="8"/>
  <c r="K1215" i="8"/>
  <c r="L1215" i="8"/>
  <c r="M1215" i="8" s="1"/>
  <c r="K1216" i="8"/>
  <c r="L1216" i="8"/>
  <c r="M1216" i="8"/>
  <c r="K1217" i="8"/>
  <c r="L1217" i="8"/>
  <c r="M1217" i="8" s="1"/>
  <c r="K1218" i="8"/>
  <c r="L1218" i="8"/>
  <c r="M1218" i="8"/>
  <c r="K1219" i="8"/>
  <c r="L1219" i="8"/>
  <c r="M1219" i="8" s="1"/>
  <c r="K1220" i="8"/>
  <c r="L1220" i="8"/>
  <c r="M1220" i="8"/>
  <c r="K1221" i="8"/>
  <c r="L1221" i="8"/>
  <c r="M1221" i="8" s="1"/>
  <c r="K1222" i="8"/>
  <c r="L1222" i="8"/>
  <c r="M1222" i="8"/>
  <c r="K1223" i="8"/>
  <c r="L1223" i="8"/>
  <c r="M1223" i="8" s="1"/>
  <c r="K1224" i="8"/>
  <c r="L1224" i="8"/>
  <c r="M1224" i="8"/>
  <c r="K1225" i="8"/>
  <c r="L1225" i="8"/>
  <c r="M1225" i="8" s="1"/>
  <c r="K1226" i="8"/>
  <c r="L1226" i="8"/>
  <c r="M1226" i="8"/>
  <c r="K1227" i="8"/>
  <c r="L1227" i="8"/>
  <c r="M1227" i="8" s="1"/>
  <c r="K1228" i="8"/>
  <c r="L1228" i="8"/>
  <c r="M1228" i="8"/>
  <c r="K1229" i="8"/>
  <c r="L1229" i="8"/>
  <c r="M1229" i="8" s="1"/>
  <c r="K1230" i="8"/>
  <c r="L1230" i="8"/>
  <c r="M1230" i="8"/>
  <c r="K1231" i="8"/>
  <c r="L1231" i="8"/>
  <c r="M1231" i="8" s="1"/>
  <c r="K1232" i="8"/>
  <c r="L1232" i="8"/>
  <c r="M1232" i="8"/>
  <c r="K1233" i="8"/>
  <c r="L1233" i="8"/>
  <c r="M1233" i="8" s="1"/>
  <c r="K1234" i="8"/>
  <c r="L1234" i="8"/>
  <c r="M1234" i="8"/>
  <c r="K1235" i="8"/>
  <c r="L1235" i="8"/>
  <c r="M1235" i="8" s="1"/>
  <c r="K1236" i="8"/>
  <c r="L1236" i="8"/>
  <c r="M1236" i="8"/>
  <c r="K1237" i="8"/>
  <c r="L1237" i="8"/>
  <c r="M1237" i="8" s="1"/>
  <c r="K1238" i="8"/>
  <c r="L1238" i="8"/>
  <c r="M1238" i="8"/>
  <c r="K1239" i="8"/>
  <c r="L1239" i="8"/>
  <c r="M1239" i="8" s="1"/>
  <c r="K1240" i="8"/>
  <c r="L1240" i="8"/>
  <c r="M1240" i="8"/>
  <c r="K1241" i="8"/>
  <c r="L1241" i="8"/>
  <c r="M1241" i="8" s="1"/>
  <c r="K1242" i="8"/>
  <c r="L1242" i="8"/>
  <c r="M1242" i="8"/>
  <c r="K1243" i="8"/>
  <c r="L1243" i="8"/>
  <c r="M1243" i="8" s="1"/>
  <c r="K1244" i="8"/>
  <c r="L1244" i="8"/>
  <c r="M1244" i="8"/>
  <c r="K1245" i="8"/>
  <c r="L1245" i="8"/>
  <c r="M1245" i="8" s="1"/>
  <c r="K1246" i="8"/>
  <c r="L1246" i="8"/>
  <c r="M1246" i="8"/>
  <c r="K1247" i="8"/>
  <c r="L1247" i="8"/>
  <c r="M1247" i="8" s="1"/>
  <c r="K1248" i="8"/>
  <c r="L1248" i="8"/>
  <c r="M1248" i="8"/>
  <c r="K1249" i="8"/>
  <c r="L1249" i="8"/>
  <c r="M1249" i="8" s="1"/>
  <c r="K1250" i="8"/>
  <c r="L1250" i="8"/>
  <c r="M1250" i="8"/>
  <c r="K1251" i="8"/>
  <c r="L1251" i="8"/>
  <c r="M1251" i="8" s="1"/>
  <c r="K1252" i="8"/>
  <c r="L1252" i="8"/>
  <c r="M1252" i="8"/>
  <c r="K1253" i="8"/>
  <c r="L1253" i="8"/>
  <c r="M1253" i="8" s="1"/>
  <c r="K1254" i="8"/>
  <c r="L1254" i="8"/>
  <c r="M1254" i="8"/>
  <c r="K1255" i="8"/>
  <c r="L1255" i="8"/>
  <c r="M1255" i="8" s="1"/>
  <c r="K1256" i="8"/>
  <c r="L1256" i="8"/>
  <c r="M1256" i="8"/>
  <c r="K1257" i="8"/>
  <c r="L1257" i="8"/>
  <c r="M1257" i="8" s="1"/>
  <c r="K1258" i="8"/>
  <c r="L1258" i="8"/>
  <c r="M1258" i="8"/>
  <c r="K1259" i="8"/>
  <c r="L1259" i="8"/>
  <c r="M1259" i="8" s="1"/>
  <c r="K1260" i="8"/>
  <c r="L1260" i="8"/>
  <c r="M1260" i="8"/>
  <c r="K1261" i="8"/>
  <c r="L1261" i="8"/>
  <c r="M1261" i="8" s="1"/>
  <c r="K1262" i="8"/>
  <c r="L1262" i="8"/>
  <c r="M1262" i="8"/>
  <c r="K1263" i="8"/>
  <c r="L1263" i="8"/>
  <c r="M1263" i="8" s="1"/>
  <c r="K1264" i="8"/>
  <c r="L1264" i="8"/>
  <c r="M1264" i="8"/>
  <c r="K1265" i="8"/>
  <c r="L1265" i="8"/>
  <c r="M1265" i="8" s="1"/>
  <c r="K1266" i="8"/>
  <c r="L1266" i="8"/>
  <c r="M1266" i="8"/>
  <c r="K1267" i="8"/>
  <c r="L1267" i="8"/>
  <c r="M1267" i="8" s="1"/>
  <c r="K1268" i="8"/>
  <c r="L1268" i="8"/>
  <c r="M1268" i="8"/>
  <c r="K1269" i="8"/>
  <c r="L1269" i="8"/>
  <c r="M1269" i="8" s="1"/>
  <c r="K1270" i="8"/>
  <c r="L1270" i="8"/>
  <c r="M1270" i="8"/>
  <c r="K1271" i="8"/>
  <c r="L1271" i="8"/>
  <c r="M1271" i="8" s="1"/>
  <c r="K1272" i="8"/>
  <c r="L1272" i="8"/>
  <c r="M1272" i="8"/>
  <c r="K1273" i="8"/>
  <c r="L1273" i="8"/>
  <c r="M1273" i="8" s="1"/>
  <c r="K1274" i="8"/>
  <c r="L1274" i="8"/>
  <c r="M1274" i="8"/>
  <c r="K1275" i="8"/>
  <c r="L1275" i="8"/>
  <c r="M1275" i="8" s="1"/>
  <c r="K1276" i="8"/>
  <c r="L1276" i="8"/>
  <c r="M1276" i="8"/>
  <c r="K1277" i="8"/>
  <c r="L1277" i="8"/>
  <c r="M1277" i="8" s="1"/>
  <c r="K1278" i="8"/>
  <c r="L1278" i="8"/>
  <c r="M1278" i="8"/>
  <c r="K1279" i="8"/>
  <c r="L1279" i="8"/>
  <c r="M1279" i="8" s="1"/>
  <c r="K1280" i="8"/>
  <c r="L1280" i="8"/>
  <c r="M1280" i="8"/>
  <c r="K1281" i="8"/>
  <c r="L1281" i="8"/>
  <c r="M1281" i="8" s="1"/>
  <c r="K1282" i="8"/>
  <c r="L1282" i="8"/>
  <c r="M1282" i="8"/>
  <c r="K1283" i="8"/>
  <c r="L1283" i="8"/>
  <c r="M1283" i="8" s="1"/>
  <c r="K1284" i="8"/>
  <c r="L1284" i="8"/>
  <c r="M1284" i="8"/>
  <c r="K1285" i="8"/>
  <c r="L1285" i="8"/>
  <c r="M1285" i="8" s="1"/>
  <c r="K1286" i="8"/>
  <c r="L1286" i="8"/>
  <c r="M1286" i="8"/>
  <c r="K1287" i="8"/>
  <c r="L1287" i="8"/>
  <c r="M1287" i="8" s="1"/>
  <c r="K1288" i="8"/>
  <c r="L1288" i="8"/>
  <c r="M1288" i="8"/>
  <c r="K1289" i="8"/>
  <c r="L1289" i="8"/>
  <c r="M1289" i="8" s="1"/>
  <c r="K1290" i="8"/>
  <c r="L1290" i="8"/>
  <c r="M1290" i="8"/>
  <c r="K1291" i="8"/>
  <c r="L1291" i="8"/>
  <c r="M1291" i="8" s="1"/>
  <c r="K1292" i="8"/>
  <c r="L1292" i="8"/>
  <c r="M1292" i="8"/>
  <c r="K1293" i="8"/>
  <c r="L1293" i="8"/>
  <c r="M1293" i="8" s="1"/>
  <c r="K1294" i="8"/>
  <c r="L1294" i="8"/>
  <c r="M1294" i="8"/>
  <c r="K1295" i="8"/>
  <c r="L1295" i="8"/>
  <c r="M1295" i="8" s="1"/>
  <c r="K1296" i="8"/>
  <c r="L1296" i="8"/>
  <c r="M1296" i="8"/>
  <c r="K1297" i="8"/>
  <c r="L1297" i="8"/>
  <c r="M1297" i="8" s="1"/>
  <c r="K1298" i="8"/>
  <c r="L1298" i="8"/>
  <c r="M1298" i="8"/>
  <c r="K1299" i="8"/>
  <c r="L1299" i="8"/>
  <c r="M1299" i="8" s="1"/>
  <c r="K1300" i="8"/>
  <c r="L1300" i="8"/>
  <c r="M1300" i="8"/>
  <c r="K1301" i="8"/>
  <c r="L1301" i="8"/>
  <c r="M1301" i="8" s="1"/>
  <c r="K1302" i="8"/>
  <c r="L1302" i="8"/>
  <c r="M1302" i="8"/>
  <c r="K1303" i="8"/>
  <c r="L1303" i="8"/>
  <c r="M1303" i="8" s="1"/>
  <c r="K1304" i="8"/>
  <c r="L1304" i="8"/>
  <c r="M1304" i="8"/>
  <c r="K1305" i="8"/>
  <c r="L1305" i="8"/>
  <c r="M1305" i="8" s="1"/>
  <c r="K1306" i="8"/>
  <c r="L1306" i="8"/>
  <c r="M1306" i="8"/>
  <c r="K1307" i="8"/>
  <c r="L1307" i="8"/>
  <c r="M1307" i="8" s="1"/>
  <c r="K1308" i="8"/>
  <c r="L1308" i="8"/>
  <c r="M1308" i="8"/>
  <c r="K1309" i="8"/>
  <c r="L1309" i="8"/>
  <c r="M1309" i="8" s="1"/>
  <c r="K1310" i="8"/>
  <c r="L1310" i="8"/>
  <c r="M1310" i="8"/>
  <c r="K1311" i="8"/>
  <c r="L1311" i="8"/>
  <c r="M1311" i="8" s="1"/>
  <c r="K1312" i="8"/>
  <c r="L1312" i="8"/>
  <c r="M1312" i="8"/>
  <c r="K1313" i="8"/>
  <c r="L1313" i="8"/>
  <c r="M1313" i="8" s="1"/>
  <c r="K1314" i="8"/>
  <c r="L1314" i="8"/>
  <c r="M1314" i="8"/>
  <c r="K1315" i="8"/>
  <c r="L1315" i="8"/>
  <c r="M1315" i="8" s="1"/>
  <c r="K1316" i="8"/>
  <c r="L1316" i="8"/>
  <c r="M1316" i="8"/>
  <c r="K1317" i="8"/>
  <c r="L1317" i="8"/>
  <c r="M1317" i="8" s="1"/>
  <c r="K1318" i="8"/>
  <c r="L1318" i="8"/>
  <c r="M1318" i="8"/>
  <c r="K1319" i="8"/>
  <c r="L1319" i="8"/>
  <c r="M1319" i="8" s="1"/>
  <c r="K1320" i="8"/>
  <c r="L1320" i="8"/>
  <c r="M1320" i="8"/>
  <c r="K1321" i="8"/>
  <c r="L1321" i="8"/>
  <c r="M1321" i="8" s="1"/>
  <c r="K1322" i="8"/>
  <c r="L1322" i="8"/>
  <c r="M1322" i="8"/>
  <c r="K1323" i="8"/>
  <c r="L1323" i="8"/>
  <c r="M1323" i="8" s="1"/>
  <c r="K1324" i="8"/>
  <c r="L1324" i="8"/>
  <c r="M1324" i="8"/>
  <c r="K1325" i="8"/>
  <c r="L1325" i="8"/>
  <c r="M1325" i="8" s="1"/>
  <c r="K1326" i="8"/>
  <c r="L1326" i="8"/>
  <c r="M1326" i="8"/>
  <c r="K1327" i="8"/>
  <c r="L1327" i="8"/>
  <c r="M1327" i="8" s="1"/>
  <c r="K1328" i="8"/>
  <c r="L1328" i="8"/>
  <c r="M1328" i="8"/>
  <c r="K1329" i="8"/>
  <c r="L1329" i="8"/>
  <c r="M1329" i="8" s="1"/>
  <c r="K1330" i="8"/>
  <c r="L1330" i="8"/>
  <c r="M1330" i="8"/>
  <c r="K1331" i="8"/>
  <c r="L1331" i="8"/>
  <c r="M1331" i="8" s="1"/>
  <c r="K1332" i="8"/>
  <c r="L1332" i="8"/>
  <c r="M1332" i="8"/>
  <c r="K1333" i="8"/>
  <c r="L1333" i="8"/>
  <c r="M1333" i="8" s="1"/>
  <c r="K1334" i="8"/>
  <c r="L1334" i="8"/>
  <c r="M1334" i="8"/>
  <c r="K1335" i="8"/>
  <c r="L1335" i="8"/>
  <c r="M1335" i="8" s="1"/>
  <c r="K1336" i="8"/>
  <c r="L1336" i="8"/>
  <c r="M1336" i="8"/>
  <c r="K1337" i="8"/>
  <c r="L1337" i="8"/>
  <c r="M1337" i="8" s="1"/>
  <c r="K1338" i="8"/>
  <c r="L1338" i="8"/>
  <c r="M1338" i="8"/>
  <c r="K1339" i="8"/>
  <c r="L1339" i="8"/>
  <c r="M1339" i="8" s="1"/>
  <c r="K1340" i="8"/>
  <c r="L1340" i="8"/>
  <c r="M1340" i="8"/>
  <c r="K1341" i="8"/>
  <c r="L1341" i="8"/>
  <c r="M1341" i="8" s="1"/>
  <c r="K1342" i="8"/>
  <c r="L1342" i="8"/>
  <c r="M1342" i="8"/>
  <c r="K1343" i="8"/>
  <c r="L1343" i="8"/>
  <c r="M1343" i="8" s="1"/>
  <c r="K1344" i="8"/>
  <c r="L1344" i="8"/>
  <c r="M1344" i="8"/>
  <c r="K1345" i="8"/>
  <c r="L1345" i="8"/>
  <c r="M1345" i="8" s="1"/>
  <c r="K1346" i="8"/>
  <c r="L1346" i="8"/>
  <c r="M1346" i="8"/>
  <c r="K1347" i="8"/>
  <c r="L1347" i="8"/>
  <c r="M1347" i="8" s="1"/>
  <c r="K1348" i="8"/>
  <c r="L1348" i="8"/>
  <c r="M1348" i="8"/>
  <c r="K1349" i="8"/>
  <c r="L1349" i="8"/>
  <c r="M1349" i="8" s="1"/>
  <c r="K1350" i="8"/>
  <c r="L1350" i="8"/>
  <c r="M1350" i="8"/>
  <c r="K1351" i="8"/>
  <c r="L1351" i="8"/>
  <c r="M1351" i="8" s="1"/>
  <c r="K1352" i="8"/>
  <c r="L1352" i="8"/>
  <c r="M1352" i="8"/>
  <c r="K1353" i="8"/>
  <c r="L1353" i="8"/>
  <c r="M1353" i="8" s="1"/>
  <c r="K1354" i="8"/>
  <c r="L1354" i="8"/>
  <c r="M1354" i="8"/>
  <c r="K1355" i="8"/>
  <c r="L1355" i="8"/>
  <c r="M1355" i="8" s="1"/>
  <c r="K1356" i="8"/>
  <c r="L1356" i="8"/>
  <c r="M1356" i="8"/>
  <c r="K1357" i="8"/>
  <c r="L1357" i="8"/>
  <c r="M1357" i="8" s="1"/>
  <c r="K1358" i="8"/>
  <c r="L1358" i="8"/>
  <c r="M1358" i="8"/>
  <c r="K1359" i="8"/>
  <c r="L1359" i="8"/>
  <c r="M1359" i="8" s="1"/>
  <c r="K1360" i="8"/>
  <c r="L1360" i="8"/>
  <c r="M1360" i="8"/>
  <c r="K1361" i="8"/>
  <c r="L1361" i="8"/>
  <c r="M1361" i="8" s="1"/>
  <c r="K1362" i="8"/>
  <c r="L1362" i="8"/>
  <c r="M1362" i="8"/>
  <c r="K1363" i="8"/>
  <c r="L1363" i="8"/>
  <c r="M1363" i="8" s="1"/>
  <c r="K1364" i="8"/>
  <c r="L1364" i="8"/>
  <c r="M1364" i="8"/>
  <c r="K1365" i="8"/>
  <c r="L1365" i="8"/>
  <c r="M1365" i="8" s="1"/>
  <c r="K1366" i="8"/>
  <c r="L1366" i="8"/>
  <c r="M1366" i="8"/>
  <c r="K1367" i="8"/>
  <c r="L1367" i="8"/>
  <c r="M1367" i="8" s="1"/>
  <c r="K1368" i="8"/>
  <c r="L1368" i="8"/>
  <c r="M1368" i="8"/>
  <c r="K1369" i="8"/>
  <c r="L1369" i="8"/>
  <c r="M1369" i="8" s="1"/>
  <c r="K1370" i="8"/>
  <c r="L1370" i="8"/>
  <c r="M1370" i="8"/>
  <c r="K1371" i="8"/>
  <c r="L1371" i="8"/>
  <c r="M1371" i="8" s="1"/>
  <c r="K1372" i="8"/>
  <c r="L1372" i="8"/>
  <c r="M1372" i="8"/>
  <c r="K1373" i="8"/>
  <c r="L1373" i="8"/>
  <c r="M1373" i="8" s="1"/>
  <c r="K1374" i="8"/>
  <c r="L1374" i="8"/>
  <c r="M1374" i="8"/>
  <c r="K1375" i="8"/>
  <c r="L1375" i="8"/>
  <c r="M1375" i="8" s="1"/>
  <c r="K1376" i="8"/>
  <c r="L1376" i="8"/>
  <c r="M1376" i="8"/>
  <c r="K1377" i="8"/>
  <c r="L1377" i="8"/>
  <c r="M1377" i="8" s="1"/>
  <c r="K1378" i="8"/>
  <c r="L1378" i="8"/>
  <c r="M1378" i="8"/>
  <c r="K1379" i="8"/>
  <c r="L1379" i="8"/>
  <c r="M1379" i="8" s="1"/>
  <c r="K1380" i="8"/>
  <c r="L1380" i="8"/>
  <c r="M1380" i="8"/>
  <c r="K1381" i="8"/>
  <c r="L1381" i="8"/>
  <c r="M1381" i="8" s="1"/>
  <c r="K1382" i="8"/>
  <c r="L1382" i="8"/>
  <c r="M1382" i="8"/>
  <c r="K1383" i="8"/>
  <c r="L1383" i="8"/>
  <c r="M1383" i="8" s="1"/>
  <c r="K1384" i="8"/>
  <c r="L1384" i="8"/>
  <c r="M1384" i="8"/>
  <c r="K1385" i="8"/>
  <c r="L1385" i="8"/>
  <c r="M1385" i="8" s="1"/>
  <c r="K1386" i="8"/>
  <c r="L1386" i="8"/>
  <c r="M1386" i="8"/>
  <c r="K1387" i="8"/>
  <c r="L1387" i="8"/>
  <c r="M1387" i="8" s="1"/>
  <c r="K1388" i="8"/>
  <c r="L1388" i="8"/>
  <c r="M1388" i="8"/>
  <c r="K1389" i="8"/>
  <c r="L1389" i="8"/>
  <c r="M1389" i="8" s="1"/>
  <c r="K1390" i="8"/>
  <c r="L1390" i="8"/>
  <c r="M1390" i="8"/>
  <c r="K1391" i="8"/>
  <c r="L1391" i="8"/>
  <c r="M1391" i="8" s="1"/>
  <c r="K1392" i="8"/>
  <c r="L1392" i="8"/>
  <c r="M1392" i="8"/>
  <c r="K1393" i="8"/>
  <c r="L1393" i="8"/>
  <c r="M1393" i="8" s="1"/>
  <c r="K1394" i="8"/>
  <c r="L1394" i="8"/>
  <c r="M1394" i="8"/>
  <c r="K1395" i="8"/>
  <c r="L1395" i="8"/>
  <c r="M1395" i="8" s="1"/>
  <c r="K1396" i="8"/>
  <c r="L1396" i="8"/>
  <c r="M1396" i="8"/>
  <c r="K1397" i="8"/>
  <c r="L1397" i="8"/>
  <c r="M1397" i="8" s="1"/>
  <c r="K1398" i="8"/>
  <c r="L1398" i="8"/>
  <c r="M1398" i="8"/>
  <c r="K1399" i="8"/>
  <c r="L1399" i="8"/>
  <c r="M1399" i="8" s="1"/>
  <c r="K1400" i="8"/>
  <c r="L1400" i="8"/>
  <c r="M1400" i="8"/>
  <c r="K1401" i="8"/>
  <c r="L1401" i="8"/>
  <c r="M1401" i="8" s="1"/>
  <c r="K1402" i="8"/>
  <c r="L1402" i="8"/>
  <c r="M1402" i="8"/>
  <c r="K1403" i="8"/>
  <c r="L1403" i="8"/>
  <c r="M1403" i="8" s="1"/>
  <c r="K1404" i="8"/>
  <c r="L1404" i="8"/>
  <c r="M1404" i="8"/>
  <c r="K1405" i="8"/>
  <c r="L1405" i="8"/>
  <c r="M1405" i="8" s="1"/>
  <c r="K1406" i="8"/>
  <c r="L1406" i="8"/>
  <c r="M1406" i="8"/>
  <c r="K1407" i="8"/>
  <c r="L1407" i="8"/>
  <c r="M1407" i="8" s="1"/>
  <c r="K1408" i="8"/>
  <c r="L1408" i="8"/>
  <c r="M1408" i="8"/>
  <c r="K1409" i="8"/>
  <c r="L1409" i="8"/>
  <c r="M1409" i="8" s="1"/>
  <c r="K1410" i="8"/>
  <c r="L1410" i="8"/>
  <c r="M1410" i="8"/>
  <c r="K1411" i="8"/>
  <c r="L1411" i="8"/>
  <c r="M1411" i="8" s="1"/>
  <c r="K1412" i="8"/>
  <c r="L1412" i="8"/>
  <c r="M1412" i="8"/>
  <c r="K1413" i="8"/>
  <c r="L1413" i="8"/>
  <c r="M1413" i="8" s="1"/>
  <c r="K1414" i="8"/>
  <c r="L1414" i="8"/>
  <c r="M1414" i="8"/>
  <c r="K1415" i="8"/>
  <c r="L1415" i="8"/>
  <c r="M1415" i="8" s="1"/>
  <c r="K1416" i="8"/>
  <c r="L1416" i="8"/>
  <c r="M1416" i="8"/>
  <c r="K1417" i="8"/>
  <c r="L1417" i="8"/>
  <c r="M1417" i="8" s="1"/>
  <c r="K1418" i="8"/>
  <c r="L1418" i="8"/>
  <c r="M1418" i="8"/>
  <c r="K1419" i="8"/>
  <c r="L1419" i="8"/>
  <c r="M1419" i="8" s="1"/>
  <c r="K1420" i="8"/>
  <c r="L1420" i="8"/>
  <c r="M1420" i="8"/>
  <c r="K1421" i="8"/>
  <c r="L1421" i="8"/>
  <c r="M1421" i="8" s="1"/>
  <c r="K1422" i="8"/>
  <c r="L1422" i="8"/>
  <c r="M1422" i="8"/>
  <c r="K1423" i="8"/>
  <c r="L1423" i="8"/>
  <c r="M1423" i="8" s="1"/>
  <c r="K1424" i="8"/>
  <c r="L1424" i="8"/>
  <c r="M1424" i="8"/>
  <c r="K1425" i="8"/>
  <c r="L1425" i="8"/>
  <c r="M1425" i="8" s="1"/>
  <c r="K1426" i="8"/>
  <c r="L1426" i="8"/>
  <c r="M1426" i="8"/>
  <c r="K1427" i="8"/>
  <c r="L1427" i="8"/>
  <c r="M1427" i="8" s="1"/>
  <c r="K1428" i="8"/>
  <c r="L1428" i="8"/>
  <c r="M1428" i="8"/>
  <c r="K1429" i="8"/>
  <c r="L1429" i="8"/>
  <c r="M1429" i="8" s="1"/>
  <c r="K1430" i="8"/>
  <c r="L1430" i="8"/>
  <c r="M1430" i="8"/>
  <c r="K1431" i="8"/>
  <c r="L1431" i="8"/>
  <c r="M1431" i="8" s="1"/>
  <c r="K1432" i="8"/>
  <c r="L1432" i="8"/>
  <c r="M1432" i="8"/>
  <c r="K1433" i="8"/>
  <c r="L1433" i="8"/>
  <c r="M1433" i="8" s="1"/>
  <c r="K1434" i="8"/>
  <c r="L1434" i="8"/>
  <c r="M1434" i="8"/>
  <c r="K1435" i="8"/>
  <c r="L1435" i="8"/>
  <c r="M1435" i="8" s="1"/>
  <c r="K1436" i="8"/>
  <c r="L1436" i="8"/>
  <c r="M1436" i="8"/>
  <c r="K1437" i="8"/>
  <c r="L1437" i="8"/>
  <c r="M1437" i="8" s="1"/>
  <c r="K1438" i="8"/>
  <c r="L1438" i="8"/>
  <c r="M1438" i="8"/>
  <c r="K1439" i="8"/>
  <c r="L1439" i="8"/>
  <c r="M1439" i="8" s="1"/>
  <c r="K1440" i="8"/>
  <c r="L1440" i="8"/>
  <c r="M1440" i="8"/>
  <c r="K1441" i="8"/>
  <c r="L1441" i="8"/>
  <c r="M1441" i="8" s="1"/>
  <c r="K1442" i="8"/>
  <c r="L1442" i="8"/>
  <c r="M1442" i="8"/>
  <c r="K1443" i="8"/>
  <c r="L1443" i="8"/>
  <c r="M1443" i="8" s="1"/>
  <c r="K1444" i="8"/>
  <c r="L1444" i="8"/>
  <c r="M1444" i="8"/>
  <c r="K1445" i="8"/>
  <c r="L1445" i="8"/>
  <c r="M1445" i="8" s="1"/>
  <c r="K1446" i="8"/>
  <c r="L1446" i="8"/>
  <c r="M1446" i="8"/>
  <c r="K1447" i="8"/>
  <c r="L1447" i="8"/>
  <c r="M1447" i="8" s="1"/>
  <c r="K1448" i="8"/>
  <c r="L1448" i="8"/>
  <c r="M1448" i="8"/>
  <c r="K1449" i="8"/>
  <c r="L1449" i="8"/>
  <c r="M1449" i="8" s="1"/>
  <c r="K1450" i="8"/>
  <c r="L1450" i="8"/>
  <c r="M1450" i="8"/>
  <c r="K1451" i="8"/>
  <c r="L1451" i="8"/>
  <c r="M1451" i="8" s="1"/>
  <c r="K1452" i="8"/>
  <c r="L1452" i="8"/>
  <c r="M1452" i="8"/>
  <c r="K1453" i="8"/>
  <c r="L1453" i="8"/>
  <c r="M1453" i="8" s="1"/>
  <c r="K1454" i="8"/>
  <c r="L1454" i="8"/>
  <c r="M1454" i="8"/>
  <c r="K1455" i="8"/>
  <c r="L1455" i="8"/>
  <c r="M1455" i="8" s="1"/>
  <c r="K1456" i="8"/>
  <c r="L1456" i="8"/>
  <c r="M1456" i="8"/>
  <c r="K1457" i="8"/>
  <c r="L1457" i="8"/>
  <c r="M1457" i="8" s="1"/>
  <c r="K1458" i="8"/>
  <c r="L1458" i="8"/>
  <c r="M1458" i="8"/>
  <c r="K1459" i="8"/>
  <c r="L1459" i="8"/>
  <c r="M1459" i="8" s="1"/>
  <c r="K1460" i="8"/>
  <c r="L1460" i="8"/>
  <c r="M1460" i="8"/>
  <c r="K1461" i="8"/>
  <c r="L1461" i="8"/>
  <c r="M1461" i="8" s="1"/>
  <c r="K1462" i="8"/>
  <c r="L1462" i="8"/>
  <c r="M1462" i="8"/>
  <c r="K1463" i="8"/>
  <c r="L1463" i="8"/>
  <c r="M1463" i="8" s="1"/>
  <c r="K1464" i="8"/>
  <c r="L1464" i="8"/>
  <c r="M1464" i="8"/>
  <c r="K1465" i="8"/>
  <c r="L1465" i="8"/>
  <c r="M1465" i="8" s="1"/>
  <c r="K1466" i="8"/>
  <c r="L1466" i="8"/>
  <c r="M1466" i="8"/>
  <c r="K1467" i="8"/>
  <c r="L1467" i="8"/>
  <c r="M1467" i="8" s="1"/>
  <c r="K1468" i="8"/>
  <c r="L1468" i="8"/>
  <c r="M1468" i="8"/>
  <c r="K1469" i="8"/>
  <c r="L1469" i="8"/>
  <c r="M1469" i="8" s="1"/>
  <c r="K1470" i="8"/>
  <c r="L1470" i="8"/>
  <c r="M1470" i="8"/>
  <c r="K1471" i="8"/>
  <c r="L1471" i="8"/>
  <c r="M1471" i="8" s="1"/>
  <c r="K1472" i="8"/>
  <c r="L1472" i="8"/>
  <c r="M1472" i="8"/>
  <c r="K1473" i="8"/>
  <c r="L1473" i="8"/>
  <c r="M1473" i="8" s="1"/>
  <c r="K1474" i="8"/>
  <c r="L1474" i="8"/>
  <c r="M1474" i="8"/>
  <c r="K1475" i="8"/>
  <c r="L1475" i="8"/>
  <c r="M1475" i="8" s="1"/>
  <c r="K1476" i="8"/>
  <c r="L1476" i="8"/>
  <c r="M1476" i="8"/>
  <c r="K1477" i="8"/>
  <c r="L1477" i="8"/>
  <c r="M1477" i="8" s="1"/>
  <c r="K1478" i="8"/>
  <c r="L1478" i="8"/>
  <c r="M1478" i="8"/>
  <c r="K1479" i="8"/>
  <c r="L1479" i="8"/>
  <c r="M1479" i="8" s="1"/>
  <c r="K1480" i="8"/>
  <c r="L1480" i="8"/>
  <c r="M1480" i="8"/>
  <c r="K1481" i="8"/>
  <c r="L1481" i="8"/>
  <c r="M1481" i="8" s="1"/>
  <c r="K1482" i="8"/>
  <c r="L1482" i="8"/>
  <c r="M1482" i="8"/>
  <c r="K1483" i="8"/>
  <c r="L1483" i="8"/>
  <c r="M1483" i="8" s="1"/>
  <c r="K1484" i="8"/>
  <c r="L1484" i="8"/>
  <c r="M1484" i="8"/>
  <c r="K1485" i="8"/>
  <c r="L1485" i="8"/>
  <c r="M1485" i="8" s="1"/>
  <c r="K1486" i="8"/>
  <c r="L1486" i="8"/>
  <c r="M1486" i="8"/>
  <c r="K1487" i="8"/>
  <c r="L1487" i="8"/>
  <c r="M1487" i="8" s="1"/>
  <c r="K1488" i="8"/>
  <c r="L1488" i="8"/>
  <c r="M1488" i="8"/>
  <c r="K1489" i="8"/>
  <c r="L1489" i="8"/>
  <c r="M1489" i="8" s="1"/>
  <c r="K1490" i="8"/>
  <c r="L1490" i="8"/>
  <c r="M1490" i="8"/>
  <c r="K1491" i="8"/>
  <c r="L1491" i="8"/>
  <c r="M1491" i="8" s="1"/>
  <c r="K1492" i="8"/>
  <c r="L1492" i="8"/>
  <c r="M1492" i="8"/>
  <c r="K1493" i="8"/>
  <c r="L1493" i="8"/>
  <c r="M1493" i="8" s="1"/>
  <c r="K1494" i="8"/>
  <c r="L1494" i="8"/>
  <c r="M1494" i="8"/>
  <c r="K1495" i="8"/>
  <c r="L1495" i="8"/>
  <c r="M1495" i="8" s="1"/>
  <c r="K1496" i="8"/>
  <c r="L1496" i="8"/>
  <c r="M1496" i="8"/>
  <c r="K1497" i="8"/>
  <c r="L1497" i="8"/>
  <c r="M1497" i="8" s="1"/>
  <c r="K1498" i="8"/>
  <c r="L1498" i="8"/>
  <c r="M1498" i="8"/>
  <c r="K1499" i="8"/>
  <c r="L1499" i="8"/>
  <c r="M1499" i="8" s="1"/>
  <c r="K1500" i="8"/>
  <c r="L1500" i="8"/>
  <c r="M1500" i="8"/>
  <c r="K1501" i="8"/>
  <c r="L1501" i="8"/>
  <c r="M1501" i="8" s="1"/>
  <c r="K1502" i="8"/>
  <c r="L1502" i="8"/>
  <c r="M1502" i="8"/>
  <c r="K1503" i="8"/>
  <c r="L1503" i="8"/>
  <c r="M1503" i="8" s="1"/>
  <c r="K1504" i="8"/>
  <c r="L1504" i="8"/>
  <c r="M1504" i="8"/>
  <c r="K1505" i="8"/>
  <c r="L1505" i="8"/>
  <c r="M1505" i="8" s="1"/>
  <c r="K1506" i="8"/>
  <c r="L1506" i="8"/>
  <c r="M1506" i="8"/>
  <c r="K1507" i="8"/>
  <c r="L1507" i="8"/>
  <c r="M1507" i="8" s="1"/>
  <c r="K1508" i="8"/>
  <c r="L1508" i="8"/>
  <c r="M1508" i="8"/>
  <c r="K1509" i="8"/>
  <c r="L1509" i="8"/>
  <c r="M1509" i="8" s="1"/>
  <c r="K1510" i="8"/>
  <c r="L1510" i="8"/>
  <c r="M1510" i="8"/>
  <c r="K1511" i="8"/>
  <c r="L1511" i="8"/>
  <c r="M1511" i="8" s="1"/>
  <c r="K1512" i="8"/>
  <c r="L1512" i="8"/>
  <c r="M1512" i="8"/>
  <c r="K1513" i="8"/>
  <c r="L1513" i="8"/>
  <c r="M1513" i="8" s="1"/>
  <c r="K1514" i="8"/>
  <c r="L1514" i="8"/>
  <c r="M1514" i="8"/>
  <c r="K1515" i="8"/>
  <c r="L1515" i="8"/>
  <c r="M1515" i="8" s="1"/>
  <c r="K1516" i="8"/>
  <c r="L1516" i="8"/>
  <c r="M1516" i="8"/>
  <c r="K1517" i="8"/>
  <c r="L1517" i="8"/>
  <c r="M1517" i="8" s="1"/>
  <c r="K1518" i="8"/>
  <c r="L1518" i="8"/>
  <c r="M1518" i="8"/>
  <c r="K1519" i="8"/>
  <c r="L1519" i="8"/>
  <c r="M1519" i="8" s="1"/>
  <c r="K1520" i="8"/>
  <c r="L1520" i="8"/>
  <c r="M1520" i="8"/>
  <c r="K1521" i="8"/>
  <c r="L1521" i="8"/>
  <c r="M1521" i="8" s="1"/>
  <c r="K1522" i="8"/>
  <c r="L1522" i="8"/>
  <c r="M1522" i="8"/>
  <c r="K1523" i="8"/>
  <c r="L1523" i="8"/>
  <c r="M1523" i="8" s="1"/>
  <c r="K1524" i="8"/>
  <c r="L1524" i="8"/>
  <c r="M1524" i="8"/>
  <c r="K1525" i="8"/>
  <c r="L1525" i="8"/>
  <c r="M1525" i="8" s="1"/>
  <c r="K1526" i="8"/>
  <c r="L1526" i="8"/>
  <c r="M1526" i="8"/>
  <c r="K1527" i="8"/>
  <c r="L1527" i="8"/>
  <c r="M1527" i="8" s="1"/>
  <c r="K1528" i="8"/>
  <c r="L1528" i="8"/>
  <c r="M1528" i="8"/>
  <c r="K1529" i="8"/>
  <c r="L1529" i="8"/>
  <c r="M1529" i="8" s="1"/>
  <c r="K1530" i="8"/>
  <c r="L1530" i="8"/>
  <c r="M1530" i="8"/>
  <c r="K1531" i="8"/>
  <c r="L1531" i="8"/>
  <c r="M1531" i="8" s="1"/>
  <c r="K1532" i="8"/>
  <c r="L1532" i="8"/>
  <c r="M1532" i="8"/>
  <c r="K1533" i="8"/>
  <c r="L1533" i="8"/>
  <c r="M1533" i="8" s="1"/>
  <c r="K1534" i="8"/>
  <c r="L1534" i="8"/>
  <c r="M1534" i="8"/>
  <c r="K1535" i="8"/>
  <c r="L1535" i="8"/>
  <c r="M1535" i="8" s="1"/>
  <c r="K1536" i="8"/>
  <c r="L1536" i="8"/>
  <c r="M1536" i="8"/>
  <c r="K1537" i="8"/>
  <c r="L1537" i="8"/>
  <c r="M1537" i="8" s="1"/>
  <c r="K1538" i="8"/>
  <c r="L1538" i="8"/>
  <c r="M1538" i="8"/>
  <c r="K1539" i="8"/>
  <c r="L1539" i="8"/>
  <c r="M1539" i="8" s="1"/>
  <c r="K1540" i="8"/>
  <c r="L1540" i="8"/>
  <c r="M1540" i="8"/>
  <c r="K1541" i="8"/>
  <c r="L1541" i="8"/>
  <c r="M1541" i="8" s="1"/>
  <c r="K1542" i="8"/>
  <c r="L1542" i="8"/>
  <c r="M1542" i="8"/>
  <c r="K1543" i="8"/>
  <c r="L1543" i="8"/>
  <c r="M1543" i="8" s="1"/>
  <c r="K1544" i="8"/>
  <c r="L1544" i="8"/>
  <c r="M1544" i="8"/>
  <c r="K1545" i="8"/>
  <c r="L1545" i="8"/>
  <c r="M1545" i="8" s="1"/>
  <c r="K1546" i="8"/>
  <c r="L1546" i="8"/>
  <c r="M1546" i="8"/>
  <c r="K1547" i="8"/>
  <c r="L1547" i="8"/>
  <c r="M1547" i="8" s="1"/>
  <c r="K1548" i="8"/>
  <c r="L1548" i="8"/>
  <c r="M1548" i="8"/>
  <c r="K1549" i="8"/>
  <c r="L1549" i="8"/>
  <c r="M1549" i="8" s="1"/>
  <c r="K1550" i="8"/>
  <c r="L1550" i="8"/>
  <c r="M1550" i="8"/>
  <c r="K1551" i="8"/>
  <c r="L1551" i="8"/>
  <c r="M1551" i="8" s="1"/>
  <c r="K1552" i="8"/>
  <c r="L1552" i="8"/>
  <c r="M1552" i="8"/>
  <c r="K1553" i="8"/>
  <c r="L1553" i="8"/>
  <c r="M1553" i="8" s="1"/>
  <c r="K1554" i="8"/>
  <c r="L1554" i="8"/>
  <c r="M1554" i="8"/>
  <c r="K1555" i="8"/>
  <c r="L1555" i="8"/>
  <c r="M1555" i="8" s="1"/>
  <c r="K1556" i="8"/>
  <c r="L1556" i="8"/>
  <c r="M1556" i="8"/>
  <c r="K1557" i="8"/>
  <c r="L1557" i="8"/>
  <c r="M1557" i="8" s="1"/>
  <c r="K1558" i="8"/>
  <c r="L1558" i="8"/>
  <c r="M1558" i="8"/>
  <c r="K1559" i="8"/>
  <c r="L1559" i="8"/>
  <c r="M1559" i="8" s="1"/>
  <c r="K1560" i="8"/>
  <c r="L1560" i="8"/>
  <c r="M1560" i="8"/>
  <c r="K1561" i="8"/>
  <c r="L1561" i="8"/>
  <c r="M1561" i="8" s="1"/>
  <c r="K1562" i="8"/>
  <c r="L1562" i="8"/>
  <c r="M1562" i="8"/>
  <c r="K1563" i="8"/>
  <c r="L1563" i="8"/>
  <c r="M1563" i="8" s="1"/>
  <c r="K1564" i="8"/>
  <c r="L1564" i="8"/>
  <c r="M1564" i="8"/>
  <c r="K1565" i="8"/>
  <c r="L1565" i="8"/>
  <c r="M1565" i="8" s="1"/>
  <c r="K1566" i="8"/>
  <c r="L1566" i="8"/>
  <c r="M1566" i="8"/>
  <c r="K1567" i="8"/>
  <c r="L1567" i="8"/>
  <c r="M1567" i="8" s="1"/>
  <c r="K1568" i="8"/>
  <c r="L1568" i="8"/>
  <c r="M1568" i="8"/>
  <c r="K1569" i="8"/>
  <c r="L1569" i="8"/>
  <c r="M1569" i="8" s="1"/>
  <c r="K1570" i="8"/>
  <c r="L1570" i="8"/>
  <c r="M1570" i="8"/>
  <c r="K1571" i="8"/>
  <c r="L1571" i="8"/>
  <c r="M1571" i="8" s="1"/>
  <c r="K1572" i="8"/>
  <c r="L1572" i="8"/>
  <c r="M1572" i="8"/>
  <c r="K1573" i="8"/>
  <c r="L1573" i="8"/>
  <c r="M1573" i="8" s="1"/>
  <c r="K1574" i="8"/>
  <c r="L1574" i="8"/>
  <c r="M1574" i="8"/>
  <c r="K1575" i="8"/>
  <c r="L1575" i="8"/>
  <c r="M1575" i="8" s="1"/>
  <c r="K1576" i="8"/>
  <c r="L1576" i="8"/>
  <c r="M1576" i="8"/>
  <c r="K1577" i="8"/>
  <c r="L1577" i="8"/>
  <c r="M1577" i="8" s="1"/>
  <c r="K1578" i="8"/>
  <c r="L1578" i="8"/>
  <c r="M1578" i="8"/>
  <c r="K1579" i="8"/>
  <c r="L1579" i="8"/>
  <c r="M1579" i="8" s="1"/>
  <c r="K1580" i="8"/>
  <c r="L1580" i="8"/>
  <c r="M1580" i="8"/>
  <c r="K1581" i="8"/>
  <c r="L1581" i="8"/>
  <c r="M1581" i="8" s="1"/>
  <c r="K1582" i="8"/>
  <c r="L1582" i="8"/>
  <c r="M1582" i="8"/>
  <c r="K1583" i="8"/>
  <c r="L1583" i="8"/>
  <c r="M1583" i="8" s="1"/>
  <c r="K1584" i="8"/>
  <c r="L1584" i="8"/>
  <c r="M1584" i="8"/>
  <c r="K1585" i="8"/>
  <c r="L1585" i="8"/>
  <c r="M1585" i="8" s="1"/>
  <c r="K1586" i="8"/>
  <c r="L1586" i="8"/>
  <c r="M1586" i="8"/>
  <c r="K1587" i="8"/>
  <c r="L1587" i="8"/>
  <c r="M1587" i="8" s="1"/>
  <c r="K1588" i="8"/>
  <c r="L1588" i="8"/>
  <c r="M1588" i="8"/>
  <c r="K1589" i="8"/>
  <c r="L1589" i="8"/>
  <c r="M1589" i="8" s="1"/>
  <c r="K1590" i="8"/>
  <c r="L1590" i="8"/>
  <c r="M1590" i="8"/>
  <c r="K1591" i="8"/>
  <c r="L1591" i="8"/>
  <c r="M1591" i="8" s="1"/>
  <c r="K1592" i="8"/>
  <c r="L1592" i="8"/>
  <c r="M1592" i="8"/>
  <c r="K1593" i="8"/>
  <c r="L1593" i="8"/>
  <c r="M1593" i="8" s="1"/>
  <c r="K1594" i="8"/>
  <c r="L1594" i="8"/>
  <c r="M1594" i="8"/>
  <c r="K1595" i="8"/>
  <c r="L1595" i="8"/>
  <c r="M1595" i="8" s="1"/>
  <c r="K1596" i="8"/>
  <c r="L1596" i="8"/>
  <c r="M1596" i="8"/>
  <c r="K1597" i="8"/>
  <c r="L1597" i="8"/>
  <c r="M1597" i="8" s="1"/>
  <c r="K1598" i="8"/>
  <c r="L1598" i="8"/>
  <c r="M1598" i="8"/>
  <c r="K1599" i="8"/>
  <c r="L1599" i="8"/>
  <c r="M1599" i="8" s="1"/>
  <c r="K1600" i="8"/>
  <c r="L1600" i="8"/>
  <c r="M1600" i="8"/>
  <c r="K1601" i="8"/>
  <c r="L1601" i="8"/>
  <c r="M1601" i="8" s="1"/>
  <c r="K1602" i="8"/>
  <c r="L1602" i="8"/>
  <c r="M1602" i="8"/>
  <c r="K1603" i="8"/>
  <c r="L1603" i="8"/>
  <c r="M1603" i="8" s="1"/>
  <c r="K1604" i="8"/>
  <c r="L1604" i="8"/>
  <c r="M1604" i="8"/>
  <c r="K1605" i="8"/>
  <c r="L1605" i="8"/>
  <c r="M1605" i="8" s="1"/>
  <c r="K1606" i="8"/>
  <c r="L1606" i="8"/>
  <c r="M1606" i="8"/>
  <c r="K1607" i="8"/>
  <c r="L1607" i="8"/>
  <c r="M1607" i="8" s="1"/>
  <c r="K1608" i="8"/>
  <c r="L1608" i="8"/>
  <c r="M1608" i="8"/>
  <c r="K1609" i="8"/>
  <c r="L1609" i="8"/>
  <c r="M1609" i="8" s="1"/>
  <c r="K1610" i="8"/>
  <c r="L1610" i="8"/>
  <c r="M1610" i="8"/>
  <c r="K1611" i="8"/>
  <c r="L1611" i="8"/>
  <c r="M1611" i="8" s="1"/>
  <c r="K1612" i="8"/>
  <c r="L1612" i="8"/>
  <c r="M1612" i="8"/>
  <c r="K1613" i="8"/>
  <c r="L1613" i="8"/>
  <c r="M1613" i="8" s="1"/>
  <c r="K1614" i="8"/>
  <c r="L1614" i="8"/>
  <c r="M1614" i="8"/>
  <c r="K1615" i="8"/>
  <c r="L1615" i="8"/>
  <c r="M1615" i="8" s="1"/>
  <c r="K1616" i="8"/>
  <c r="L1616" i="8"/>
  <c r="M1616" i="8"/>
  <c r="K1617" i="8"/>
  <c r="L1617" i="8"/>
  <c r="M1617" i="8" s="1"/>
  <c r="K1618" i="8"/>
  <c r="L1618" i="8"/>
  <c r="M1618" i="8"/>
  <c r="K1619" i="8"/>
  <c r="L1619" i="8"/>
  <c r="M1619" i="8" s="1"/>
  <c r="K1620" i="8"/>
  <c r="L1620" i="8"/>
  <c r="M1620" i="8"/>
  <c r="K1621" i="8"/>
  <c r="L1621" i="8"/>
  <c r="M1621" i="8" s="1"/>
  <c r="K1622" i="8"/>
  <c r="L1622" i="8"/>
  <c r="M1622" i="8"/>
  <c r="K1623" i="8"/>
  <c r="L1623" i="8"/>
  <c r="M1623" i="8" s="1"/>
  <c r="K1624" i="8"/>
  <c r="L1624" i="8"/>
  <c r="M1624" i="8"/>
  <c r="K1625" i="8"/>
  <c r="L1625" i="8"/>
  <c r="M1625" i="8" s="1"/>
  <c r="K1626" i="8"/>
  <c r="L1626" i="8"/>
  <c r="M1626" i="8"/>
  <c r="K1627" i="8"/>
  <c r="L1627" i="8"/>
  <c r="M1627" i="8" s="1"/>
  <c r="K1628" i="8"/>
  <c r="L1628" i="8"/>
  <c r="M1628" i="8"/>
  <c r="K1629" i="8"/>
  <c r="L1629" i="8"/>
  <c r="M1629" i="8" s="1"/>
  <c r="K1630" i="8"/>
  <c r="L1630" i="8"/>
  <c r="M1630" i="8"/>
  <c r="K1631" i="8"/>
  <c r="L1631" i="8"/>
  <c r="M1631" i="8" s="1"/>
  <c r="K1632" i="8"/>
  <c r="L1632" i="8"/>
  <c r="M1632" i="8"/>
  <c r="K1633" i="8"/>
  <c r="L1633" i="8"/>
  <c r="M1633" i="8" s="1"/>
  <c r="K1634" i="8"/>
  <c r="L1634" i="8"/>
  <c r="M1634" i="8"/>
  <c r="K1635" i="8"/>
  <c r="L1635" i="8"/>
  <c r="M1635" i="8" s="1"/>
  <c r="K1636" i="8"/>
  <c r="L1636" i="8"/>
  <c r="M1636" i="8"/>
  <c r="K1637" i="8"/>
  <c r="L1637" i="8"/>
  <c r="M1637" i="8" s="1"/>
  <c r="K1638" i="8"/>
  <c r="L1638" i="8"/>
  <c r="M1638" i="8"/>
  <c r="K1639" i="8"/>
  <c r="L1639" i="8"/>
  <c r="M1639" i="8" s="1"/>
  <c r="K1640" i="8"/>
  <c r="L1640" i="8"/>
  <c r="M1640" i="8"/>
  <c r="K1641" i="8"/>
  <c r="L1641" i="8"/>
  <c r="M1641" i="8" s="1"/>
  <c r="K1642" i="8"/>
  <c r="L1642" i="8"/>
  <c r="M1642" i="8"/>
  <c r="K1643" i="8"/>
  <c r="L1643" i="8"/>
  <c r="M1643" i="8" s="1"/>
  <c r="K1644" i="8"/>
  <c r="L1644" i="8"/>
  <c r="M1644" i="8"/>
  <c r="K1645" i="8"/>
  <c r="L1645" i="8"/>
  <c r="M1645" i="8" s="1"/>
  <c r="K1646" i="8"/>
  <c r="L1646" i="8"/>
  <c r="M1646" i="8"/>
  <c r="K1647" i="8"/>
  <c r="L1647" i="8"/>
  <c r="M1647" i="8" s="1"/>
  <c r="K1648" i="8"/>
  <c r="L1648" i="8"/>
  <c r="M1648" i="8"/>
  <c r="K1649" i="8"/>
  <c r="L1649" i="8"/>
  <c r="M1649" i="8" s="1"/>
  <c r="K1650" i="8"/>
  <c r="L1650" i="8"/>
  <c r="M1650" i="8"/>
  <c r="K1651" i="8"/>
  <c r="L1651" i="8"/>
  <c r="M1651" i="8" s="1"/>
  <c r="K1652" i="8"/>
  <c r="L1652" i="8"/>
  <c r="M1652" i="8"/>
  <c r="K1653" i="8"/>
  <c r="L1653" i="8"/>
  <c r="M1653" i="8" s="1"/>
  <c r="K1654" i="8"/>
  <c r="L1654" i="8"/>
  <c r="M1654" i="8"/>
  <c r="K1655" i="8"/>
  <c r="L1655" i="8"/>
  <c r="M1655" i="8" s="1"/>
  <c r="K1656" i="8"/>
  <c r="L1656" i="8"/>
  <c r="M1656" i="8"/>
  <c r="K1657" i="8"/>
  <c r="L1657" i="8"/>
  <c r="M1657" i="8" s="1"/>
  <c r="K1658" i="8"/>
  <c r="L1658" i="8"/>
  <c r="M1658" i="8"/>
  <c r="K1659" i="8"/>
  <c r="L1659" i="8"/>
  <c r="M1659" i="8" s="1"/>
  <c r="K1660" i="8"/>
  <c r="L1660" i="8"/>
  <c r="M1660" i="8"/>
  <c r="K1661" i="8"/>
  <c r="L1661" i="8"/>
  <c r="M1661" i="8" s="1"/>
  <c r="K1662" i="8"/>
  <c r="L1662" i="8"/>
  <c r="M1662" i="8"/>
  <c r="K1663" i="8"/>
  <c r="L1663" i="8"/>
  <c r="M1663" i="8" s="1"/>
  <c r="K1664" i="8"/>
  <c r="L1664" i="8"/>
  <c r="M1664" i="8"/>
  <c r="K1665" i="8"/>
  <c r="L1665" i="8"/>
  <c r="M1665" i="8" s="1"/>
  <c r="K1666" i="8"/>
  <c r="L1666" i="8"/>
  <c r="M1666" i="8"/>
  <c r="K1667" i="8"/>
  <c r="L1667" i="8"/>
  <c r="M1667" i="8" s="1"/>
  <c r="K1668" i="8"/>
  <c r="L1668" i="8"/>
  <c r="M1668" i="8"/>
  <c r="K1669" i="8"/>
  <c r="L1669" i="8"/>
  <c r="M1669" i="8" s="1"/>
  <c r="K1670" i="8"/>
  <c r="L1670" i="8"/>
  <c r="M1670" i="8"/>
  <c r="K1671" i="8"/>
  <c r="L1671" i="8"/>
  <c r="M1671" i="8" s="1"/>
  <c r="K1672" i="8"/>
  <c r="L1672" i="8"/>
  <c r="M1672" i="8"/>
  <c r="K1673" i="8"/>
  <c r="L1673" i="8"/>
  <c r="M1673" i="8" s="1"/>
  <c r="K1674" i="8"/>
  <c r="L1674" i="8"/>
  <c r="M1674" i="8"/>
  <c r="K1675" i="8"/>
  <c r="L1675" i="8"/>
  <c r="M1675" i="8" s="1"/>
  <c r="K1676" i="8"/>
  <c r="L1676" i="8"/>
  <c r="M1676" i="8"/>
  <c r="K1677" i="8"/>
  <c r="L1677" i="8"/>
  <c r="M1677" i="8" s="1"/>
  <c r="K1678" i="8"/>
  <c r="L1678" i="8"/>
  <c r="M1678" i="8"/>
  <c r="K1679" i="8"/>
  <c r="L1679" i="8"/>
  <c r="M1679" i="8" s="1"/>
  <c r="K1680" i="8"/>
  <c r="L1680" i="8"/>
  <c r="M1680" i="8"/>
  <c r="K1681" i="8"/>
  <c r="L1681" i="8"/>
  <c r="M1681" i="8" s="1"/>
  <c r="K1682" i="8"/>
  <c r="L1682" i="8"/>
  <c r="M1682" i="8"/>
  <c r="K1683" i="8"/>
  <c r="L1683" i="8"/>
  <c r="M1683" i="8" s="1"/>
  <c r="K1684" i="8"/>
  <c r="L1684" i="8"/>
  <c r="M1684" i="8"/>
  <c r="K1685" i="8"/>
  <c r="L1685" i="8"/>
  <c r="M1685" i="8" s="1"/>
  <c r="K1686" i="8"/>
  <c r="L1686" i="8"/>
  <c r="M1686" i="8"/>
  <c r="K1687" i="8"/>
  <c r="L1687" i="8"/>
  <c r="M1687" i="8" s="1"/>
  <c r="K1688" i="8"/>
  <c r="M1688" i="8" s="1"/>
  <c r="L1688" i="8"/>
  <c r="K1689" i="8"/>
  <c r="L1689" i="8"/>
  <c r="M1689" i="8" s="1"/>
  <c r="K1690" i="8"/>
  <c r="L1690" i="8"/>
  <c r="M1690" i="8"/>
  <c r="K1691" i="8"/>
  <c r="L1691" i="8"/>
  <c r="M1691" i="8" s="1"/>
  <c r="K1692" i="8"/>
  <c r="L1692" i="8"/>
  <c r="M1692" i="8"/>
  <c r="K1693" i="8"/>
  <c r="L1693" i="8"/>
  <c r="M1693" i="8" s="1"/>
  <c r="K1694" i="8"/>
  <c r="L1694" i="8"/>
  <c r="M1694" i="8"/>
  <c r="K1695" i="8"/>
  <c r="L1695" i="8"/>
  <c r="M1695" i="8" s="1"/>
  <c r="K1696" i="8"/>
  <c r="L1696" i="8"/>
  <c r="M1696" i="8"/>
  <c r="K1697" i="8"/>
  <c r="L1697" i="8"/>
  <c r="M1697" i="8" s="1"/>
  <c r="K1698" i="8"/>
  <c r="L1698" i="8"/>
  <c r="M1698" i="8"/>
  <c r="K1699" i="8"/>
  <c r="L1699" i="8"/>
  <c r="M1699" i="8" s="1"/>
  <c r="K1700" i="8"/>
  <c r="L1700" i="8"/>
  <c r="M1700" i="8"/>
  <c r="K1701" i="8"/>
  <c r="L1701" i="8"/>
  <c r="M1701" i="8" s="1"/>
  <c r="K1702" i="8"/>
  <c r="L1702" i="8"/>
  <c r="M1702" i="8"/>
  <c r="K1703" i="8"/>
  <c r="L1703" i="8"/>
  <c r="M1703" i="8" s="1"/>
  <c r="K1704" i="8"/>
  <c r="L1704" i="8"/>
  <c r="M1704" i="8"/>
  <c r="K1705" i="8"/>
  <c r="L1705" i="8"/>
  <c r="M1705" i="8" s="1"/>
  <c r="K1706" i="8"/>
  <c r="M1706" i="8" s="1"/>
  <c r="L1706" i="8"/>
  <c r="K1707" i="8"/>
  <c r="L1707" i="8"/>
  <c r="M1707" i="8" s="1"/>
  <c r="K1708" i="8"/>
  <c r="M1708" i="8" s="1"/>
  <c r="L1708" i="8"/>
  <c r="K1709" i="8"/>
  <c r="L1709" i="8"/>
  <c r="M1709" i="8" s="1"/>
  <c r="K1710" i="8"/>
  <c r="M1710" i="8" s="1"/>
  <c r="L1710" i="8"/>
  <c r="K1711" i="8"/>
  <c r="L1711" i="8"/>
  <c r="M1711" i="8" s="1"/>
  <c r="K1712" i="8"/>
  <c r="L1712" i="8"/>
  <c r="M1712" i="8"/>
  <c r="K1713" i="8"/>
  <c r="L1713" i="8"/>
  <c r="M1713" i="8" s="1"/>
  <c r="K1714" i="8"/>
  <c r="L1714" i="8"/>
  <c r="M1714" i="8"/>
  <c r="K1715" i="8"/>
  <c r="L1715" i="8"/>
  <c r="M1715" i="8" s="1"/>
  <c r="K1716" i="8"/>
  <c r="M1716" i="8" s="1"/>
  <c r="L1716" i="8"/>
  <c r="K1717" i="8"/>
  <c r="L1717" i="8"/>
  <c r="M1717" i="8" s="1"/>
  <c r="K1718" i="8"/>
  <c r="L1718" i="8"/>
  <c r="M1718" i="8"/>
  <c r="K1719" i="8"/>
  <c r="L1719" i="8"/>
  <c r="M1719" i="8" s="1"/>
  <c r="K1720" i="8"/>
  <c r="L1720" i="8"/>
  <c r="M1720" i="8"/>
  <c r="K1721" i="8"/>
  <c r="L1721" i="8"/>
  <c r="M1721" i="8" s="1"/>
  <c r="K1722" i="8"/>
  <c r="L1722" i="8"/>
  <c r="M1722" i="8"/>
  <c r="K1723" i="8"/>
  <c r="L1723" i="8"/>
  <c r="M1723" i="8" s="1"/>
  <c r="K1724" i="8"/>
  <c r="L1724" i="8"/>
  <c r="M1724" i="8"/>
  <c r="K1725" i="8"/>
  <c r="L1725" i="8"/>
  <c r="M1725" i="8" s="1"/>
  <c r="K1726" i="8"/>
  <c r="L1726" i="8"/>
  <c r="M1726" i="8"/>
  <c r="K1727" i="8"/>
  <c r="L1727" i="8"/>
  <c r="M1727" i="8" s="1"/>
  <c r="K1728" i="8"/>
  <c r="L1728" i="8"/>
  <c r="M1728" i="8"/>
  <c r="K1729" i="8"/>
  <c r="L1729" i="8"/>
  <c r="M1729" i="8" s="1"/>
  <c r="K1730" i="8"/>
  <c r="L1730" i="8"/>
  <c r="M1730" i="8"/>
  <c r="K1731" i="8"/>
  <c r="L1731" i="8"/>
  <c r="M1731" i="8" s="1"/>
  <c r="K1732" i="8"/>
  <c r="L1732" i="8"/>
  <c r="M1732" i="8"/>
  <c r="K1733" i="8"/>
  <c r="L1733" i="8"/>
  <c r="M1733" i="8" s="1"/>
  <c r="K1734" i="8"/>
  <c r="L1734" i="8"/>
  <c r="M1734" i="8"/>
  <c r="K1735" i="8"/>
  <c r="L1735" i="8"/>
  <c r="M1735" i="8" s="1"/>
  <c r="K1736" i="8"/>
  <c r="L1736" i="8"/>
  <c r="M1736" i="8"/>
  <c r="K1737" i="8"/>
  <c r="L1737" i="8"/>
  <c r="M1737" i="8" s="1"/>
  <c r="K1738" i="8"/>
  <c r="L1738" i="8"/>
  <c r="M1738" i="8"/>
  <c r="K1739" i="8"/>
  <c r="L1739" i="8"/>
  <c r="M1739" i="8" s="1"/>
  <c r="K1740" i="8"/>
  <c r="M1740" i="8" s="1"/>
  <c r="L1740" i="8"/>
  <c r="K1741" i="8"/>
  <c r="L1741" i="8"/>
  <c r="M1741" i="8" s="1"/>
  <c r="K1742" i="8"/>
  <c r="M1742" i="8" s="1"/>
  <c r="L1742" i="8"/>
  <c r="K1743" i="8"/>
  <c r="L1743" i="8"/>
  <c r="M1743" i="8" s="1"/>
  <c r="K1744" i="8"/>
  <c r="L1744" i="8"/>
  <c r="M1744" i="8"/>
  <c r="K1745" i="8"/>
  <c r="L1745" i="8"/>
  <c r="M1745" i="8" s="1"/>
  <c r="K1746" i="8"/>
  <c r="L1746" i="8"/>
  <c r="M1746" i="8"/>
  <c r="K1747" i="8"/>
  <c r="L1747" i="8"/>
  <c r="M1747" i="8" s="1"/>
  <c r="K1748" i="8"/>
  <c r="L1748" i="8"/>
  <c r="M1748" i="8"/>
  <c r="K1749" i="8"/>
  <c r="L1749" i="8"/>
  <c r="M1749" i="8" s="1"/>
  <c r="K1750" i="8"/>
  <c r="L1750" i="8"/>
  <c r="M1750" i="8"/>
  <c r="K1751" i="8"/>
  <c r="L1751" i="8"/>
  <c r="M1751" i="8" s="1"/>
  <c r="K1752" i="8"/>
  <c r="L1752" i="8"/>
  <c r="M1752" i="8"/>
  <c r="K1753" i="8"/>
  <c r="L1753" i="8"/>
  <c r="M1753" i="8" s="1"/>
  <c r="K1754" i="8"/>
  <c r="M1754" i="8" s="1"/>
  <c r="L1754" i="8"/>
  <c r="K1755" i="8"/>
  <c r="L1755" i="8"/>
  <c r="M1755" i="8" s="1"/>
  <c r="K1756" i="8"/>
  <c r="L1756" i="8"/>
  <c r="M1756" i="8"/>
  <c r="K1757" i="8"/>
  <c r="L1757" i="8"/>
  <c r="M1757" i="8" s="1"/>
  <c r="K1758" i="8"/>
  <c r="L1758" i="8"/>
  <c r="M1758" i="8"/>
  <c r="K1759" i="8"/>
  <c r="L1759" i="8"/>
  <c r="M1759" i="8" s="1"/>
  <c r="K1760" i="8"/>
  <c r="M1760" i="8" s="1"/>
  <c r="L1760" i="8"/>
  <c r="K1761" i="8"/>
  <c r="L1761" i="8"/>
  <c r="M1761" i="8" s="1"/>
  <c r="K1762" i="8"/>
  <c r="M1762" i="8" s="1"/>
  <c r="L1762" i="8"/>
  <c r="K1763" i="8"/>
  <c r="L1763" i="8"/>
  <c r="M1763" i="8" s="1"/>
  <c r="K1764" i="8"/>
  <c r="L1764" i="8"/>
  <c r="M1764" i="8"/>
  <c r="K1765" i="8"/>
  <c r="L1765" i="8"/>
  <c r="M1765" i="8" s="1"/>
  <c r="K1766" i="8"/>
  <c r="L1766" i="8"/>
  <c r="M1766" i="8"/>
  <c r="K1767" i="8"/>
  <c r="L1767" i="8"/>
  <c r="M1767" i="8" s="1"/>
  <c r="K1768" i="8"/>
  <c r="M1768" i="8" s="1"/>
  <c r="L1768" i="8"/>
  <c r="K1769" i="8"/>
  <c r="L1769" i="8"/>
  <c r="M1769" i="8" s="1"/>
  <c r="K1770" i="8"/>
  <c r="L1770" i="8"/>
  <c r="M1770" i="8"/>
  <c r="K1771" i="8"/>
  <c r="L1771" i="8"/>
  <c r="M1771" i="8" s="1"/>
  <c r="K1772" i="8"/>
  <c r="L1772" i="8"/>
  <c r="M1772" i="8"/>
  <c r="K1773" i="8"/>
  <c r="L1773" i="8"/>
  <c r="M1773" i="8" s="1"/>
  <c r="K1774" i="8"/>
  <c r="L1774" i="8"/>
  <c r="M1774" i="8"/>
  <c r="K1775" i="8"/>
  <c r="L1775" i="8"/>
  <c r="M1775" i="8" s="1"/>
  <c r="K1776" i="8"/>
  <c r="L1776" i="8"/>
  <c r="M1776" i="8"/>
  <c r="K1777" i="8"/>
  <c r="L1777" i="8"/>
  <c r="M1777" i="8" s="1"/>
  <c r="K1778" i="8"/>
  <c r="L1778" i="8"/>
  <c r="M1778" i="8"/>
  <c r="K1779" i="8"/>
  <c r="L1779" i="8"/>
  <c r="M1779" i="8" s="1"/>
  <c r="K1780" i="8"/>
  <c r="L1780" i="8"/>
  <c r="M1780" i="8"/>
  <c r="K1781" i="8"/>
  <c r="L1781" i="8"/>
  <c r="M1781" i="8" s="1"/>
  <c r="K1782" i="8"/>
  <c r="L1782" i="8"/>
  <c r="M1782" i="8"/>
  <c r="K1783" i="8"/>
  <c r="L1783" i="8"/>
  <c r="M1783" i="8" s="1"/>
  <c r="K1784" i="8"/>
  <c r="L1784" i="8"/>
  <c r="M1784" i="8"/>
  <c r="K1785" i="8"/>
  <c r="L1785" i="8"/>
  <c r="M1785" i="8" s="1"/>
  <c r="K1786" i="8"/>
  <c r="L1786" i="8"/>
  <c r="M1786" i="8"/>
  <c r="K1787" i="8"/>
  <c r="L1787" i="8"/>
  <c r="M1787" i="8" s="1"/>
  <c r="K1788" i="8"/>
  <c r="M1788" i="8" s="1"/>
  <c r="L1788" i="8"/>
  <c r="K1789" i="8"/>
  <c r="L1789" i="8"/>
  <c r="M1789" i="8" s="1"/>
  <c r="K1790" i="8"/>
  <c r="L1790" i="8"/>
  <c r="M1790" i="8"/>
  <c r="K1791" i="8"/>
  <c r="L1791" i="8"/>
  <c r="M1791" i="8" s="1"/>
  <c r="K1792" i="8"/>
  <c r="L1792" i="8"/>
  <c r="M1792" i="8"/>
  <c r="L2" i="8"/>
  <c r="K2" i="8"/>
  <c r="M2" i="8" s="1"/>
  <c r="Q41" i="8"/>
  <c r="Q44" i="8"/>
  <c r="Q45" i="8"/>
  <c r="F3" i="8"/>
  <c r="F4" i="8"/>
  <c r="Q4" i="8" s="1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Q5" i="8" s="1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Q6" i="8" s="1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Q8" i="8" s="1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Q10" i="8" s="1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Q12" i="8" s="1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Q14" i="8" s="1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Q15" i="8" s="1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Q16" i="8" s="1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Q17" i="8" s="1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Q18" i="8" s="1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Q19" i="8" s="1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Q24" i="8" s="1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Q26" i="8" s="1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Q27" i="8" s="1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Q29" i="8" s="1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Q30" i="8" s="1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Q35" i="8" s="1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Q36" i="8" s="1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Q38" i="8" s="1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Q42" i="8" s="1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Q43" i="8" s="1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2" i="8"/>
  <c r="H477" i="4"/>
  <c r="I477" i="4" s="1"/>
  <c r="H476" i="4"/>
  <c r="I476" i="4" s="1"/>
  <c r="H475" i="4"/>
  <c r="I475" i="4" s="1"/>
  <c r="H474" i="4"/>
  <c r="I474" i="4" s="1"/>
  <c r="H473" i="4"/>
  <c r="I473" i="4" s="1"/>
  <c r="I472" i="4"/>
  <c r="H472" i="4"/>
  <c r="H471" i="4"/>
  <c r="I471" i="4" s="1"/>
  <c r="H470" i="4"/>
  <c r="I470" i="4" s="1"/>
  <c r="H469" i="4"/>
  <c r="I469" i="4" s="1"/>
  <c r="I468" i="4"/>
  <c r="H468" i="4"/>
  <c r="H467" i="4"/>
  <c r="I467" i="4" s="1"/>
  <c r="H466" i="4"/>
  <c r="I466" i="4" s="1"/>
  <c r="H465" i="4"/>
  <c r="I465" i="4" s="1"/>
  <c r="H464" i="4"/>
  <c r="I464" i="4" s="1"/>
  <c r="H463" i="4"/>
  <c r="I463" i="4" s="1"/>
  <c r="I462" i="4"/>
  <c r="H462" i="4"/>
  <c r="H461" i="4"/>
  <c r="I461" i="4" s="1"/>
  <c r="H460" i="4"/>
  <c r="I460" i="4" s="1"/>
  <c r="H459" i="4"/>
  <c r="I459" i="4" s="1"/>
  <c r="H458" i="4"/>
  <c r="I458" i="4" s="1"/>
  <c r="H457" i="4"/>
  <c r="I457" i="4" s="1"/>
  <c r="I456" i="4"/>
  <c r="H456" i="4"/>
  <c r="H455" i="4"/>
  <c r="I455" i="4" s="1"/>
  <c r="H454" i="4"/>
  <c r="I454" i="4" s="1"/>
  <c r="H453" i="4"/>
  <c r="I453" i="4" s="1"/>
  <c r="I452" i="4"/>
  <c r="H452" i="4"/>
  <c r="H451" i="4"/>
  <c r="I451" i="4" s="1"/>
  <c r="H450" i="4"/>
  <c r="I450" i="4" s="1"/>
  <c r="H449" i="4"/>
  <c r="I449" i="4" s="1"/>
  <c r="H448" i="4"/>
  <c r="I448" i="4" s="1"/>
  <c r="H447" i="4"/>
  <c r="I447" i="4" s="1"/>
  <c r="I446" i="4"/>
  <c r="H446" i="4"/>
  <c r="H343" i="4"/>
  <c r="I343" i="4" s="1"/>
  <c r="H341" i="4"/>
  <c r="I341" i="4" s="1"/>
  <c r="H340" i="4"/>
  <c r="I340" i="4" s="1"/>
  <c r="H337" i="4"/>
  <c r="I337" i="4" s="1"/>
  <c r="H336" i="4"/>
  <c r="I336" i="4" s="1"/>
  <c r="I335" i="4"/>
  <c r="H335" i="4"/>
  <c r="H334" i="4"/>
  <c r="I334" i="4" s="1"/>
  <c r="H333" i="4"/>
  <c r="I333" i="4" s="1"/>
  <c r="H332" i="4"/>
  <c r="I332" i="4" s="1"/>
  <c r="I331" i="4"/>
  <c r="H331" i="4"/>
  <c r="H330" i="4"/>
  <c r="I330" i="4" s="1"/>
  <c r="H329" i="4"/>
  <c r="I329" i="4" s="1"/>
  <c r="H328" i="4"/>
  <c r="I328" i="4" s="1"/>
  <c r="H322" i="4"/>
  <c r="I322" i="4" s="1"/>
  <c r="H318" i="4"/>
  <c r="I318" i="4" s="1"/>
  <c r="I317" i="4"/>
  <c r="H317" i="4"/>
  <c r="H316" i="4"/>
  <c r="I316" i="4" s="1"/>
  <c r="H315" i="4"/>
  <c r="I315" i="4" s="1"/>
  <c r="H314" i="4"/>
  <c r="I314" i="4" s="1"/>
  <c r="H310" i="4"/>
  <c r="I310" i="4" s="1"/>
  <c r="H309" i="4"/>
  <c r="I309" i="4" s="1"/>
  <c r="I308" i="4"/>
  <c r="H308" i="4"/>
  <c r="H307" i="4"/>
  <c r="I307" i="4" s="1"/>
  <c r="H306" i="4"/>
  <c r="I306" i="4" s="1"/>
  <c r="H305" i="4"/>
  <c r="I305" i="4" s="1"/>
  <c r="I304" i="4"/>
  <c r="H304" i="4"/>
  <c r="H303" i="4"/>
  <c r="I303" i="4" s="1"/>
  <c r="H298" i="4"/>
  <c r="I298" i="4" s="1"/>
  <c r="H296" i="4"/>
  <c r="I296" i="4" s="1"/>
  <c r="H294" i="4"/>
  <c r="I294" i="4" s="1"/>
  <c r="H286" i="4"/>
  <c r="I286" i="4" s="1"/>
  <c r="I285" i="4"/>
  <c r="H285" i="4"/>
  <c r="H284" i="4"/>
  <c r="I284" i="4" s="1"/>
  <c r="H283" i="4"/>
  <c r="I283" i="4" s="1"/>
  <c r="H282" i="4"/>
  <c r="I282" i="4" s="1"/>
  <c r="H281" i="4"/>
  <c r="I281" i="4" s="1"/>
  <c r="H280" i="4"/>
  <c r="I280" i="4" s="1"/>
  <c r="I279" i="4"/>
  <c r="H279" i="4"/>
  <c r="H278" i="4"/>
  <c r="I278" i="4" s="1"/>
  <c r="H277" i="4"/>
  <c r="I277" i="4" s="1"/>
  <c r="H275" i="4"/>
  <c r="I275" i="4" s="1"/>
  <c r="I274" i="4"/>
  <c r="H274" i="4"/>
  <c r="H273" i="4"/>
  <c r="I273" i="4" s="1"/>
  <c r="H272" i="4"/>
  <c r="I272" i="4" s="1"/>
  <c r="H270" i="4"/>
  <c r="I270" i="4" s="1"/>
  <c r="H269" i="4"/>
  <c r="I269" i="4" s="1"/>
  <c r="H268" i="4"/>
  <c r="I268" i="4" s="1"/>
  <c r="I266" i="4"/>
  <c r="H266" i="4"/>
  <c r="H265" i="4"/>
  <c r="I265" i="4" s="1"/>
  <c r="H264" i="4"/>
  <c r="I264" i="4" s="1"/>
  <c r="H263" i="4"/>
  <c r="I263" i="4" s="1"/>
  <c r="H262" i="4"/>
  <c r="I262" i="4" s="1"/>
  <c r="H261" i="4"/>
  <c r="I261" i="4" s="1"/>
  <c r="I260" i="4"/>
  <c r="H260" i="4"/>
  <c r="H258" i="4"/>
  <c r="I258" i="4" s="1"/>
  <c r="H257" i="4"/>
  <c r="I257" i="4" s="1"/>
  <c r="H256" i="4"/>
  <c r="I256" i="4" s="1"/>
  <c r="I255" i="4"/>
  <c r="H255" i="4"/>
  <c r="H254" i="4"/>
  <c r="I254" i="4" s="1"/>
  <c r="H253" i="4"/>
  <c r="I253" i="4" s="1"/>
  <c r="H252" i="4"/>
  <c r="I252" i="4" s="1"/>
  <c r="H250" i="4"/>
  <c r="I250" i="4" s="1"/>
  <c r="H249" i="4"/>
  <c r="I249" i="4" s="1"/>
  <c r="I248" i="4"/>
  <c r="H248" i="4"/>
  <c r="H247" i="4"/>
  <c r="I247" i="4" s="1"/>
  <c r="H246" i="4"/>
  <c r="I246" i="4" s="1"/>
  <c r="H245" i="4"/>
  <c r="I245" i="4" s="1"/>
  <c r="H244" i="4"/>
  <c r="I244" i="4" s="1"/>
  <c r="H243" i="4"/>
  <c r="I243" i="4" s="1"/>
  <c r="I242" i="4"/>
  <c r="H242" i="4"/>
  <c r="H241" i="4"/>
  <c r="I241" i="4" s="1"/>
  <c r="H240" i="4"/>
  <c r="I240" i="4" s="1"/>
  <c r="H239" i="4"/>
  <c r="I239" i="4" s="1"/>
  <c r="I238" i="4"/>
  <c r="H238" i="4"/>
  <c r="H237" i="4"/>
  <c r="I237" i="4" s="1"/>
  <c r="H236" i="4"/>
  <c r="I236" i="4" s="1"/>
  <c r="H235" i="4"/>
  <c r="I235" i="4" s="1"/>
  <c r="H234" i="4"/>
  <c r="I234" i="4" s="1"/>
  <c r="H233" i="4"/>
  <c r="I233" i="4" s="1"/>
  <c r="I232" i="4"/>
  <c r="H232" i="4"/>
  <c r="H231" i="4"/>
  <c r="I231" i="4" s="1"/>
  <c r="H230" i="4"/>
  <c r="I230" i="4" s="1"/>
  <c r="H229" i="4"/>
  <c r="I229" i="4" s="1"/>
  <c r="H228" i="4"/>
  <c r="I228" i="4" s="1"/>
  <c r="H227" i="4"/>
  <c r="I227" i="4" s="1"/>
  <c r="I226" i="4"/>
  <c r="H226" i="4"/>
  <c r="H225" i="4"/>
  <c r="I225" i="4" s="1"/>
  <c r="H223" i="4"/>
  <c r="I223" i="4" s="1"/>
  <c r="H222" i="4"/>
  <c r="I222" i="4" s="1"/>
  <c r="I220" i="4"/>
  <c r="H220" i="4"/>
  <c r="H219" i="4"/>
  <c r="I219" i="4" s="1"/>
  <c r="H218" i="4"/>
  <c r="I218" i="4" s="1"/>
  <c r="H217" i="4"/>
  <c r="I217" i="4" s="1"/>
  <c r="H216" i="4"/>
  <c r="I216" i="4" s="1"/>
  <c r="H214" i="4"/>
  <c r="I214" i="4" s="1"/>
  <c r="I212" i="4"/>
  <c r="H212" i="4"/>
  <c r="H210" i="4"/>
  <c r="I210" i="4" s="1"/>
  <c r="H209" i="4"/>
  <c r="I209" i="4" s="1"/>
  <c r="H208" i="4"/>
  <c r="I208" i="4" s="1"/>
  <c r="H207" i="4"/>
  <c r="I207" i="4" s="1"/>
  <c r="H206" i="4"/>
  <c r="I206" i="4" s="1"/>
  <c r="H205" i="4"/>
  <c r="I205" i="4" s="1"/>
  <c r="H202" i="4"/>
  <c r="I202" i="4" s="1"/>
  <c r="I201" i="4"/>
  <c r="H201" i="4"/>
  <c r="H200" i="4"/>
  <c r="I200" i="4" s="1"/>
  <c r="H199" i="4"/>
  <c r="I199" i="4" s="1"/>
  <c r="H198" i="4"/>
  <c r="I198" i="4" s="1"/>
  <c r="H197" i="4"/>
  <c r="I197" i="4" s="1"/>
  <c r="H195" i="4"/>
  <c r="I195" i="4" s="1"/>
  <c r="I194" i="4"/>
  <c r="H194" i="4"/>
  <c r="H193" i="4"/>
  <c r="I193" i="4" s="1"/>
  <c r="H192" i="4"/>
  <c r="I192" i="4" s="1"/>
  <c r="H191" i="4"/>
  <c r="I191" i="4" s="1"/>
  <c r="I190" i="4"/>
  <c r="H190" i="4"/>
  <c r="H189" i="4"/>
  <c r="I189" i="4" s="1"/>
  <c r="H187" i="4"/>
  <c r="I187" i="4" s="1"/>
  <c r="H186" i="4"/>
  <c r="I186" i="4" s="1"/>
  <c r="H185" i="4"/>
  <c r="I185" i="4" s="1"/>
  <c r="H184" i="4"/>
  <c r="I184" i="4" s="1"/>
  <c r="I183" i="4"/>
  <c r="H183" i="4"/>
  <c r="H182" i="4"/>
  <c r="I182" i="4" s="1"/>
  <c r="H181" i="4"/>
  <c r="I181" i="4" s="1"/>
  <c r="H180" i="4"/>
  <c r="I180" i="4" s="1"/>
  <c r="H179" i="4"/>
  <c r="I179" i="4" s="1"/>
  <c r="H178" i="4"/>
  <c r="I178" i="4" s="1"/>
  <c r="I177" i="4"/>
  <c r="H177" i="4"/>
  <c r="H176" i="4"/>
  <c r="I176" i="4" s="1"/>
  <c r="H175" i="4"/>
  <c r="I175" i="4" s="1"/>
  <c r="H173" i="4"/>
  <c r="I173" i="4" s="1"/>
  <c r="I172" i="4"/>
  <c r="H172" i="4"/>
  <c r="H171" i="4"/>
  <c r="I171" i="4" s="1"/>
  <c r="H170" i="4"/>
  <c r="I170" i="4" s="1"/>
  <c r="H169" i="4"/>
  <c r="I169" i="4" s="1"/>
  <c r="H168" i="4"/>
  <c r="I168" i="4" s="1"/>
  <c r="H167" i="4"/>
  <c r="I167" i="4" s="1"/>
  <c r="I166" i="4"/>
  <c r="H166" i="4"/>
  <c r="H165" i="4"/>
  <c r="I165" i="4" s="1"/>
  <c r="H164" i="4"/>
  <c r="I164" i="4" s="1"/>
  <c r="H163" i="4"/>
  <c r="I163" i="4" s="1"/>
  <c r="H162" i="4"/>
  <c r="I162" i="4" s="1"/>
  <c r="H161" i="4"/>
  <c r="I161" i="4" s="1"/>
  <c r="I160" i="4"/>
  <c r="H160" i="4"/>
  <c r="H159" i="4"/>
  <c r="I159" i="4" s="1"/>
  <c r="H158" i="4"/>
  <c r="I158" i="4" s="1"/>
  <c r="H157" i="4"/>
  <c r="I157" i="4" s="1"/>
  <c r="I156" i="4"/>
  <c r="H156" i="4"/>
  <c r="H155" i="4"/>
  <c r="I155" i="4" s="1"/>
  <c r="H153" i="4"/>
  <c r="I153" i="4" s="1"/>
  <c r="H152" i="4"/>
  <c r="I152" i="4" s="1"/>
  <c r="H151" i="4"/>
  <c r="I151" i="4" s="1"/>
  <c r="H150" i="4"/>
  <c r="I150" i="4" s="1"/>
  <c r="I149" i="4"/>
  <c r="H149" i="4"/>
  <c r="H147" i="4"/>
  <c r="I147" i="4" s="1"/>
  <c r="H145" i="4"/>
  <c r="I145" i="4" s="1"/>
  <c r="H144" i="4"/>
  <c r="I144" i="4" s="1"/>
  <c r="H142" i="4"/>
  <c r="I142" i="4" s="1"/>
  <c r="H141" i="4"/>
  <c r="I141" i="4" s="1"/>
  <c r="I140" i="4"/>
  <c r="H140" i="4"/>
  <c r="H139" i="4"/>
  <c r="I139" i="4" s="1"/>
  <c r="H138" i="4"/>
  <c r="I138" i="4" s="1"/>
  <c r="H137" i="4"/>
  <c r="I137" i="4" s="1"/>
  <c r="I136" i="4"/>
  <c r="H136" i="4"/>
  <c r="H134" i="4"/>
  <c r="I134" i="4" s="1"/>
  <c r="H133" i="4"/>
  <c r="I133" i="4" s="1"/>
  <c r="H132" i="4"/>
  <c r="I132" i="4" s="1"/>
  <c r="H129" i="4"/>
  <c r="I129" i="4" s="1"/>
  <c r="H127" i="4"/>
  <c r="I127" i="4" s="1"/>
  <c r="I126" i="4"/>
  <c r="H126" i="4"/>
  <c r="H125" i="4"/>
  <c r="I125" i="4" s="1"/>
  <c r="H124" i="4"/>
  <c r="I124" i="4" s="1"/>
  <c r="H123" i="4"/>
  <c r="I123" i="4" s="1"/>
  <c r="H122" i="4"/>
  <c r="I122" i="4" s="1"/>
  <c r="H121" i="4"/>
  <c r="I121" i="4" s="1"/>
  <c r="I119" i="4"/>
  <c r="H119" i="4"/>
  <c r="H118" i="4"/>
  <c r="I118" i="4" s="1"/>
  <c r="H117" i="4"/>
  <c r="I117" i="4" s="1"/>
  <c r="H116" i="4"/>
  <c r="I116" i="4" s="1"/>
  <c r="I115" i="4"/>
  <c r="H115" i="4"/>
  <c r="H114" i="4"/>
  <c r="I114" i="4" s="1"/>
  <c r="H113" i="4"/>
  <c r="I113" i="4" s="1"/>
  <c r="H112" i="4"/>
  <c r="I112" i="4" s="1"/>
  <c r="H111" i="4"/>
  <c r="I111" i="4" s="1"/>
  <c r="H110" i="4"/>
  <c r="I110" i="4" s="1"/>
  <c r="I109" i="4"/>
  <c r="H109" i="4"/>
  <c r="H108" i="4"/>
  <c r="I108" i="4" s="1"/>
  <c r="H107" i="4"/>
  <c r="I107" i="4" s="1"/>
  <c r="H106" i="4"/>
  <c r="I106" i="4" s="1"/>
  <c r="H105" i="4"/>
  <c r="I105" i="4" s="1"/>
  <c r="H104" i="4"/>
  <c r="I104" i="4" s="1"/>
  <c r="I103" i="4"/>
  <c r="H103" i="4"/>
  <c r="H102" i="4"/>
  <c r="I102" i="4" s="1"/>
  <c r="H101" i="4"/>
  <c r="I101" i="4" s="1"/>
  <c r="H100" i="4"/>
  <c r="I100" i="4" s="1"/>
  <c r="I99" i="4"/>
  <c r="H99" i="4"/>
  <c r="H97" i="4"/>
  <c r="I97" i="4" s="1"/>
  <c r="H92" i="4"/>
  <c r="I92" i="4" s="1"/>
  <c r="H90" i="4"/>
  <c r="I90" i="4" s="1"/>
  <c r="H88" i="4"/>
  <c r="I88" i="4" s="1"/>
  <c r="H87" i="4"/>
  <c r="I87" i="4" s="1"/>
  <c r="I80" i="4"/>
  <c r="H80" i="4"/>
  <c r="H77" i="4"/>
  <c r="I77" i="4" s="1"/>
  <c r="H76" i="4"/>
  <c r="I76" i="4" s="1"/>
  <c r="H74" i="4"/>
  <c r="I74" i="4" s="1"/>
  <c r="H73" i="4"/>
  <c r="I73" i="4" s="1"/>
  <c r="H72" i="4"/>
  <c r="I72" i="4" s="1"/>
  <c r="I69" i="4"/>
  <c r="H69" i="4"/>
  <c r="H68" i="4"/>
  <c r="I68" i="4" s="1"/>
  <c r="H65" i="4"/>
  <c r="I65" i="4" s="1"/>
  <c r="H64" i="4"/>
  <c r="I64" i="4" s="1"/>
  <c r="I63" i="4"/>
  <c r="H63" i="4"/>
  <c r="H62" i="4"/>
  <c r="I62" i="4" s="1"/>
  <c r="H61" i="4"/>
  <c r="I61" i="4" s="1"/>
  <c r="H60" i="4"/>
  <c r="I60" i="4" s="1"/>
  <c r="H59" i="4"/>
  <c r="I59" i="4" s="1"/>
  <c r="H58" i="4"/>
  <c r="I58" i="4" s="1"/>
  <c r="I57" i="4"/>
  <c r="H57" i="4"/>
  <c r="H56" i="4"/>
  <c r="I56" i="4" s="1"/>
  <c r="H55" i="4"/>
  <c r="I55" i="4" s="1"/>
  <c r="H53" i="4"/>
  <c r="I53" i="4" s="1"/>
  <c r="H52" i="4"/>
  <c r="I52" i="4" s="1"/>
  <c r="H50" i="4"/>
  <c r="I50" i="4" s="1"/>
  <c r="I47" i="4"/>
  <c r="H47" i="4"/>
  <c r="H46" i="4"/>
  <c r="I46" i="4" s="1"/>
  <c r="H45" i="4"/>
  <c r="I45" i="4" s="1"/>
  <c r="H44" i="4"/>
  <c r="I44" i="4" s="1"/>
  <c r="I43" i="4"/>
  <c r="H43" i="4"/>
  <c r="H42" i="4"/>
  <c r="I42" i="4" s="1"/>
  <c r="H41" i="4"/>
  <c r="I41" i="4" s="1"/>
  <c r="H40" i="4"/>
  <c r="I40" i="4" s="1"/>
  <c r="H39" i="4"/>
  <c r="I39" i="4" s="1"/>
  <c r="H38" i="4"/>
  <c r="I38" i="4" s="1"/>
  <c r="I37" i="4"/>
  <c r="H37" i="4"/>
  <c r="H36" i="4"/>
  <c r="I36" i="4" s="1"/>
  <c r="H35" i="4"/>
  <c r="I35" i="4" s="1"/>
  <c r="H34" i="4"/>
  <c r="I34" i="4" s="1"/>
  <c r="H33" i="4"/>
  <c r="I33" i="4" s="1"/>
  <c r="H32" i="4"/>
  <c r="I32" i="4" s="1"/>
  <c r="I31" i="4"/>
  <c r="H31" i="4"/>
  <c r="H28" i="4"/>
  <c r="I28" i="4" s="1"/>
  <c r="H27" i="4"/>
  <c r="I27" i="4" s="1"/>
  <c r="H26" i="4"/>
  <c r="I26" i="4" s="1"/>
  <c r="I25" i="4"/>
  <c r="H25" i="4"/>
  <c r="H24" i="4"/>
  <c r="I24" i="4" s="1"/>
  <c r="H22" i="4"/>
  <c r="I22" i="4" s="1"/>
  <c r="H21" i="4"/>
  <c r="I21" i="4" s="1"/>
  <c r="H20" i="4"/>
  <c r="I20" i="4" s="1"/>
  <c r="H19" i="4"/>
  <c r="I19" i="4" s="1"/>
  <c r="I18" i="4"/>
  <c r="H18" i="4"/>
  <c r="H16" i="4"/>
  <c r="I16" i="4" s="1"/>
  <c r="H15" i="4"/>
  <c r="I15" i="4" s="1"/>
  <c r="H14" i="4"/>
  <c r="I14" i="4" s="1"/>
  <c r="H13" i="4"/>
  <c r="I13" i="4" s="1"/>
  <c r="H12" i="4"/>
  <c r="I12" i="4" s="1"/>
  <c r="I11" i="4"/>
  <c r="H11" i="4"/>
  <c r="H10" i="4"/>
  <c r="I10" i="4" s="1"/>
  <c r="H9" i="4"/>
  <c r="I9" i="4" s="1"/>
  <c r="H8" i="4"/>
  <c r="I8" i="4" s="1"/>
  <c r="I7" i="4"/>
  <c r="H7" i="4"/>
  <c r="H6" i="4"/>
  <c r="I6" i="4" s="1"/>
  <c r="H5" i="4"/>
  <c r="I5" i="4" s="1"/>
  <c r="H4" i="4"/>
  <c r="I4" i="4" s="1"/>
  <c r="H445" i="4"/>
  <c r="I445" i="4" s="1"/>
  <c r="I444" i="4"/>
  <c r="H444" i="4"/>
  <c r="H443" i="4"/>
  <c r="I443" i="4" s="1"/>
  <c r="H442" i="4"/>
  <c r="I442" i="4" s="1"/>
  <c r="H441" i="4"/>
  <c r="I441" i="4" s="1"/>
  <c r="H440" i="4"/>
  <c r="I440" i="4" s="1"/>
  <c r="H439" i="4"/>
  <c r="I439" i="4" s="1"/>
  <c r="I438" i="4"/>
  <c r="H438" i="4"/>
  <c r="H437" i="4"/>
  <c r="I437" i="4" s="1"/>
  <c r="H436" i="4"/>
  <c r="I436" i="4" s="1"/>
  <c r="H435" i="4"/>
  <c r="I435" i="4" s="1"/>
  <c r="H434" i="4"/>
  <c r="I434" i="4" s="1"/>
  <c r="H433" i="4"/>
  <c r="I433" i="4" s="1"/>
  <c r="H432" i="4"/>
  <c r="I432" i="4" s="1"/>
  <c r="H431" i="4"/>
  <c r="I431" i="4" s="1"/>
  <c r="H430" i="4"/>
  <c r="I430" i="4" s="1"/>
  <c r="H429" i="4"/>
  <c r="I429" i="4" s="1"/>
  <c r="H428" i="4"/>
  <c r="I428" i="4" s="1"/>
  <c r="H427" i="4"/>
  <c r="I427" i="4" s="1"/>
  <c r="H426" i="4"/>
  <c r="I426" i="4" s="1"/>
  <c r="H425" i="4"/>
  <c r="I425" i="4" s="1"/>
  <c r="H424" i="4"/>
  <c r="I424" i="4" s="1"/>
  <c r="H423" i="4"/>
  <c r="I423" i="4" s="1"/>
  <c r="H422" i="4"/>
  <c r="I422" i="4" s="1"/>
  <c r="H421" i="4"/>
  <c r="I421" i="4" s="1"/>
  <c r="H420" i="4"/>
  <c r="I420" i="4" s="1"/>
  <c r="H419" i="4"/>
  <c r="I419" i="4" s="1"/>
  <c r="H418" i="4"/>
  <c r="I418" i="4" s="1"/>
  <c r="H417" i="4"/>
  <c r="I417" i="4" s="1"/>
  <c r="H416" i="4"/>
  <c r="I416" i="4" s="1"/>
  <c r="H415" i="4"/>
  <c r="I415" i="4" s="1"/>
  <c r="H414" i="4"/>
  <c r="I414" i="4" s="1"/>
  <c r="H413" i="4"/>
  <c r="I413" i="4" s="1"/>
  <c r="I412" i="4"/>
  <c r="H412" i="4"/>
  <c r="H411" i="4"/>
  <c r="I411" i="4" s="1"/>
  <c r="H410" i="4"/>
  <c r="I410" i="4" s="1"/>
  <c r="H409" i="4"/>
  <c r="I409" i="4" s="1"/>
  <c r="H408" i="4"/>
  <c r="I408" i="4" s="1"/>
  <c r="H407" i="4"/>
  <c r="I407" i="4" s="1"/>
  <c r="H406" i="4"/>
  <c r="I406" i="4" s="1"/>
  <c r="H405" i="4"/>
  <c r="I405" i="4" s="1"/>
  <c r="I404" i="4"/>
  <c r="H404" i="4"/>
  <c r="H403" i="4"/>
  <c r="I403" i="4" s="1"/>
  <c r="H402" i="4"/>
  <c r="I402" i="4" s="1"/>
  <c r="H401" i="4"/>
  <c r="I401" i="4" s="1"/>
  <c r="H400" i="4"/>
  <c r="I400" i="4" s="1"/>
  <c r="H399" i="4"/>
  <c r="I399" i="4" s="1"/>
  <c r="I398" i="4"/>
  <c r="H398" i="4"/>
  <c r="H397" i="4"/>
  <c r="I397" i="4" s="1"/>
  <c r="H396" i="4"/>
  <c r="I396" i="4" s="1"/>
  <c r="H395" i="4"/>
  <c r="I395" i="4" s="1"/>
  <c r="H394" i="4"/>
  <c r="I394" i="4" s="1"/>
  <c r="H393" i="4"/>
  <c r="I393" i="4" s="1"/>
  <c r="H392" i="4"/>
  <c r="I392" i="4" s="1"/>
  <c r="H391" i="4"/>
  <c r="I391" i="4" s="1"/>
  <c r="H390" i="4"/>
  <c r="I390" i="4" s="1"/>
  <c r="H389" i="4"/>
  <c r="I389" i="4" s="1"/>
  <c r="H388" i="4"/>
  <c r="I388" i="4" s="1"/>
  <c r="H387" i="4"/>
  <c r="I387" i="4" s="1"/>
  <c r="H386" i="4"/>
  <c r="I386" i="4" s="1"/>
  <c r="H385" i="4"/>
  <c r="I385" i="4" s="1"/>
  <c r="H384" i="4"/>
  <c r="I384" i="4" s="1"/>
  <c r="H383" i="4"/>
  <c r="I383" i="4" s="1"/>
  <c r="H382" i="4"/>
  <c r="I382" i="4" s="1"/>
  <c r="H381" i="4"/>
  <c r="I381" i="4" s="1"/>
  <c r="I380" i="4"/>
  <c r="H380" i="4"/>
  <c r="H379" i="4"/>
  <c r="I379" i="4" s="1"/>
  <c r="H378" i="4"/>
  <c r="I378" i="4" s="1"/>
  <c r="H377" i="4"/>
  <c r="I377" i="4" s="1"/>
  <c r="H376" i="4"/>
  <c r="I376" i="4" s="1"/>
  <c r="H375" i="4"/>
  <c r="I375" i="4" s="1"/>
  <c r="H374" i="4"/>
  <c r="I374" i="4" s="1"/>
  <c r="H373" i="4"/>
  <c r="I373" i="4" s="1"/>
  <c r="H372" i="4"/>
  <c r="I372" i="4" s="1"/>
  <c r="H371" i="4"/>
  <c r="I371" i="4" s="1"/>
  <c r="H370" i="4"/>
  <c r="I370" i="4" s="1"/>
  <c r="H369" i="4"/>
  <c r="I369" i="4" s="1"/>
  <c r="I368" i="4"/>
  <c r="H368" i="4"/>
  <c r="H367" i="4"/>
  <c r="I367" i="4" s="1"/>
  <c r="H366" i="4"/>
  <c r="I366" i="4" s="1"/>
  <c r="H365" i="4"/>
  <c r="I365" i="4" s="1"/>
  <c r="H364" i="4"/>
  <c r="I364" i="4" s="1"/>
  <c r="H363" i="4"/>
  <c r="I363" i="4" s="1"/>
  <c r="H362" i="4"/>
  <c r="I362" i="4" s="1"/>
  <c r="H361" i="4"/>
  <c r="I361" i="4" s="1"/>
  <c r="H360" i="4"/>
  <c r="I360" i="4" s="1"/>
  <c r="H359" i="4"/>
  <c r="I359" i="4" s="1"/>
  <c r="H358" i="4"/>
  <c r="I358" i="4" s="1"/>
  <c r="H357" i="4"/>
  <c r="I357" i="4" s="1"/>
  <c r="H356" i="4"/>
  <c r="I356" i="4" s="1"/>
  <c r="H355" i="4"/>
  <c r="I355" i="4" s="1"/>
  <c r="H354" i="4"/>
  <c r="I354" i="4" s="1"/>
  <c r="H353" i="4"/>
  <c r="I353" i="4" s="1"/>
  <c r="H352" i="4"/>
  <c r="I352" i="4" s="1"/>
  <c r="H351" i="4"/>
  <c r="I351" i="4" s="1"/>
  <c r="I350" i="4"/>
  <c r="H350" i="4"/>
  <c r="H349" i="4"/>
  <c r="I349" i="4" s="1"/>
  <c r="H348" i="4"/>
  <c r="I348" i="4" s="1"/>
  <c r="H347" i="4"/>
  <c r="I347" i="4" s="1"/>
  <c r="H346" i="4"/>
  <c r="I346" i="4" s="1"/>
  <c r="H345" i="4"/>
  <c r="I345" i="4" s="1"/>
  <c r="H344" i="4"/>
  <c r="I344" i="4" s="1"/>
  <c r="H342" i="4"/>
  <c r="I342" i="4" s="1"/>
  <c r="H339" i="4"/>
  <c r="I339" i="4" s="1"/>
  <c r="H338" i="4"/>
  <c r="I338" i="4" s="1"/>
  <c r="I327" i="4"/>
  <c r="H327" i="4"/>
  <c r="H326" i="4"/>
  <c r="I326" i="4" s="1"/>
  <c r="H325" i="4"/>
  <c r="I325" i="4" s="1"/>
  <c r="H324" i="4"/>
  <c r="I324" i="4" s="1"/>
  <c r="H323" i="4"/>
  <c r="I323" i="4" s="1"/>
  <c r="H321" i="4"/>
  <c r="I321" i="4" s="1"/>
  <c r="H320" i="4"/>
  <c r="I320" i="4" s="1"/>
  <c r="H319" i="4"/>
  <c r="I319" i="4" s="1"/>
  <c r="H313" i="4"/>
  <c r="I313" i="4" s="1"/>
  <c r="H312" i="4"/>
  <c r="I312" i="4" s="1"/>
  <c r="H311" i="4"/>
  <c r="I311" i="4" s="1"/>
  <c r="H302" i="4"/>
  <c r="I302" i="4" s="1"/>
  <c r="I301" i="4"/>
  <c r="H301" i="4"/>
  <c r="H300" i="4"/>
  <c r="I300" i="4" s="1"/>
  <c r="H299" i="4"/>
  <c r="I299" i="4" s="1"/>
  <c r="H297" i="4"/>
  <c r="I297" i="4" s="1"/>
  <c r="H295" i="4"/>
  <c r="I295" i="4" s="1"/>
  <c r="H293" i="4"/>
  <c r="I293" i="4" s="1"/>
  <c r="H292" i="4"/>
  <c r="I292" i="4" s="1"/>
  <c r="H291" i="4"/>
  <c r="I291" i="4" s="1"/>
  <c r="H290" i="4"/>
  <c r="I290" i="4" s="1"/>
  <c r="H289" i="4"/>
  <c r="I289" i="4" s="1"/>
  <c r="I288" i="4"/>
  <c r="H288" i="4"/>
  <c r="H287" i="4"/>
  <c r="I287" i="4" s="1"/>
  <c r="H276" i="4"/>
  <c r="I276" i="4" s="1"/>
  <c r="H271" i="4"/>
  <c r="I271" i="4" s="1"/>
  <c r="H267" i="4"/>
  <c r="I267" i="4" s="1"/>
  <c r="H259" i="4"/>
  <c r="I259" i="4" s="1"/>
  <c r="H251" i="4"/>
  <c r="I251" i="4" s="1"/>
  <c r="H224" i="4"/>
  <c r="I224" i="4" s="1"/>
  <c r="H221" i="4"/>
  <c r="I221" i="4" s="1"/>
  <c r="H215" i="4"/>
  <c r="I215" i="4" s="1"/>
  <c r="H213" i="4"/>
  <c r="I213" i="4" s="1"/>
  <c r="H211" i="4"/>
  <c r="I211" i="4" s="1"/>
  <c r="H204" i="4"/>
  <c r="I204" i="4" s="1"/>
  <c r="H203" i="4"/>
  <c r="I203" i="4" s="1"/>
  <c r="I196" i="4"/>
  <c r="H196" i="4"/>
  <c r="H188" i="4"/>
  <c r="I188" i="4" s="1"/>
  <c r="H174" i="4"/>
  <c r="I174" i="4" s="1"/>
  <c r="H154" i="4"/>
  <c r="I154" i="4" s="1"/>
  <c r="H148" i="4"/>
  <c r="I148" i="4" s="1"/>
  <c r="H146" i="4"/>
  <c r="I146" i="4" s="1"/>
  <c r="H143" i="4"/>
  <c r="I143" i="4" s="1"/>
  <c r="H135" i="4"/>
  <c r="I135" i="4" s="1"/>
  <c r="H131" i="4"/>
  <c r="I131" i="4" s="1"/>
  <c r="H130" i="4"/>
  <c r="I130" i="4" s="1"/>
  <c r="H128" i="4"/>
  <c r="I128" i="4" s="1"/>
  <c r="H120" i="4"/>
  <c r="I120" i="4" s="1"/>
  <c r="H98" i="4"/>
  <c r="I98" i="4" s="1"/>
  <c r="H96" i="4"/>
  <c r="I96" i="4" s="1"/>
  <c r="H95" i="4"/>
  <c r="I95" i="4" s="1"/>
  <c r="H94" i="4"/>
  <c r="I94" i="4" s="1"/>
  <c r="H93" i="4"/>
  <c r="I93" i="4" s="1"/>
  <c r="H91" i="4"/>
  <c r="I91" i="4" s="1"/>
  <c r="H89" i="4"/>
  <c r="I89" i="4" s="1"/>
  <c r="H86" i="4"/>
  <c r="I86" i="4" s="1"/>
  <c r="I85" i="4"/>
  <c r="H85" i="4"/>
  <c r="H84" i="4"/>
  <c r="I84" i="4" s="1"/>
  <c r="H83" i="4"/>
  <c r="I83" i="4" s="1"/>
  <c r="H82" i="4"/>
  <c r="I82" i="4" s="1"/>
  <c r="H81" i="4"/>
  <c r="I81" i="4" s="1"/>
  <c r="H79" i="4"/>
  <c r="I79" i="4" s="1"/>
  <c r="I78" i="4"/>
  <c r="H78" i="4"/>
  <c r="H75" i="4"/>
  <c r="I75" i="4" s="1"/>
  <c r="H71" i="4"/>
  <c r="I71" i="4" s="1"/>
  <c r="H70" i="4"/>
  <c r="I70" i="4" s="1"/>
  <c r="H67" i="4"/>
  <c r="I67" i="4" s="1"/>
  <c r="H66" i="4"/>
  <c r="I66" i="4" s="1"/>
  <c r="I54" i="4"/>
  <c r="H54" i="4"/>
  <c r="H51" i="4"/>
  <c r="I51" i="4" s="1"/>
  <c r="H49" i="4"/>
  <c r="I49" i="4" s="1"/>
  <c r="H48" i="4"/>
  <c r="I48" i="4" s="1"/>
  <c r="H30" i="4"/>
  <c r="I30" i="4" s="1"/>
  <c r="H29" i="4"/>
  <c r="I29" i="4" s="1"/>
  <c r="H23" i="4"/>
  <c r="I23" i="4" s="1"/>
  <c r="H17" i="4"/>
  <c r="I17" i="4" s="1"/>
  <c r="H3" i="4"/>
  <c r="I3" i="4" s="1"/>
  <c r="I1598" i="8"/>
  <c r="J1598" i="8" s="1"/>
  <c r="I1595" i="8"/>
  <c r="J1595" i="8" s="1"/>
  <c r="I1574" i="8"/>
  <c r="J1574" i="8" s="1"/>
  <c r="I1573" i="8"/>
  <c r="J1573" i="8" s="1"/>
  <c r="J1572" i="8"/>
  <c r="I1572" i="8"/>
  <c r="I1571" i="8"/>
  <c r="J1571" i="8" s="1"/>
  <c r="I1570" i="8"/>
  <c r="J1570" i="8" s="1"/>
  <c r="I1565" i="8"/>
  <c r="J1565" i="8" s="1"/>
  <c r="I1561" i="8"/>
  <c r="J1561" i="8" s="1"/>
  <c r="I1560" i="8"/>
  <c r="J1560" i="8" s="1"/>
  <c r="I1558" i="8"/>
  <c r="J1558" i="8" s="1"/>
  <c r="I1553" i="8"/>
  <c r="J1553" i="8" s="1"/>
  <c r="I1550" i="8"/>
  <c r="J1550" i="8" s="1"/>
  <c r="I1548" i="8"/>
  <c r="J1548" i="8" s="1"/>
  <c r="J1547" i="8"/>
  <c r="I1547" i="8"/>
  <c r="I1545" i="8"/>
  <c r="J1545" i="8" s="1"/>
  <c r="I1544" i="8"/>
  <c r="J1544" i="8" s="1"/>
  <c r="I1543" i="8"/>
  <c r="J1543" i="8" s="1"/>
  <c r="I1542" i="8"/>
  <c r="J1542" i="8" s="1"/>
  <c r="I1541" i="8"/>
  <c r="J1541" i="8" s="1"/>
  <c r="I1540" i="8"/>
  <c r="J1540" i="8" s="1"/>
  <c r="I1539" i="8"/>
  <c r="J1539" i="8" s="1"/>
  <c r="J1531" i="8"/>
  <c r="I1531" i="8"/>
  <c r="I1529" i="8"/>
  <c r="J1529" i="8" s="1"/>
  <c r="I1528" i="8"/>
  <c r="J1528" i="8" s="1"/>
  <c r="I1526" i="8"/>
  <c r="J1526" i="8" s="1"/>
  <c r="I1525" i="8"/>
  <c r="J1525" i="8" s="1"/>
  <c r="I1524" i="8"/>
  <c r="J1524" i="8" s="1"/>
  <c r="J1523" i="8"/>
  <c r="I1523" i="8"/>
  <c r="I1521" i="8"/>
  <c r="J1521" i="8" s="1"/>
  <c r="I1520" i="8"/>
  <c r="J1520" i="8" s="1"/>
  <c r="I1519" i="8"/>
  <c r="J1519" i="8" s="1"/>
  <c r="I1518" i="8"/>
  <c r="J1518" i="8" s="1"/>
  <c r="I1517" i="8"/>
  <c r="J1517" i="8" s="1"/>
  <c r="J1516" i="8"/>
  <c r="I1516" i="8"/>
  <c r="I1515" i="8"/>
  <c r="J1515" i="8" s="1"/>
  <c r="I1514" i="8"/>
  <c r="J1514" i="8" s="1"/>
  <c r="I1512" i="8"/>
  <c r="J1512" i="8" s="1"/>
  <c r="I1511" i="8"/>
  <c r="J1511" i="8" s="1"/>
  <c r="I1509" i="8"/>
  <c r="J1509" i="8" s="1"/>
  <c r="I1502" i="8"/>
  <c r="J1502" i="8" s="1"/>
  <c r="I1500" i="8"/>
  <c r="J1500" i="8" s="1"/>
  <c r="J1498" i="8"/>
  <c r="I1498" i="8"/>
  <c r="I1484" i="8"/>
  <c r="J1484" i="8" s="1"/>
  <c r="I1437" i="8"/>
  <c r="J1437" i="8" s="1"/>
  <c r="I1436" i="8"/>
  <c r="J1436" i="8" s="1"/>
  <c r="I1432" i="8"/>
  <c r="J1432" i="8" s="1"/>
  <c r="I1431" i="8"/>
  <c r="J1431" i="8" s="1"/>
  <c r="I1430" i="8"/>
  <c r="J1430" i="8" s="1"/>
  <c r="I1428" i="8"/>
  <c r="J1428" i="8" s="1"/>
  <c r="I1427" i="8"/>
  <c r="J1427" i="8" s="1"/>
  <c r="I1426" i="8"/>
  <c r="J1426" i="8" s="1"/>
  <c r="J1423" i="8"/>
  <c r="I1423" i="8"/>
  <c r="I1421" i="8"/>
  <c r="J1421" i="8" s="1"/>
  <c r="I1420" i="8"/>
  <c r="J1420" i="8" s="1"/>
  <c r="I1418" i="8"/>
  <c r="J1418" i="8" s="1"/>
  <c r="I1415" i="8"/>
  <c r="J1415" i="8" s="1"/>
  <c r="I1413" i="8"/>
  <c r="J1413" i="8" s="1"/>
  <c r="J1412" i="8"/>
  <c r="I1412" i="8"/>
  <c r="I1411" i="8"/>
  <c r="J1411" i="8" s="1"/>
  <c r="I1410" i="8"/>
  <c r="J1410" i="8" s="1"/>
  <c r="I1408" i="8"/>
  <c r="J1408" i="8" s="1"/>
  <c r="J1407" i="8"/>
  <c r="I1407" i="8"/>
  <c r="I1406" i="8"/>
  <c r="J1406" i="8" s="1"/>
  <c r="I1405" i="8"/>
  <c r="J1405" i="8" s="1"/>
  <c r="I1400" i="8"/>
  <c r="J1400" i="8" s="1"/>
  <c r="I1388" i="8"/>
  <c r="J1388" i="8" s="1"/>
  <c r="I1385" i="8"/>
  <c r="J1385" i="8" s="1"/>
  <c r="J1381" i="8"/>
  <c r="I1381" i="8"/>
  <c r="I1308" i="8"/>
  <c r="J1308" i="8" s="1"/>
  <c r="I1307" i="8"/>
  <c r="J1307" i="8" s="1"/>
  <c r="I1306" i="8"/>
  <c r="J1306" i="8" s="1"/>
  <c r="I1305" i="8"/>
  <c r="J1305" i="8" s="1"/>
  <c r="I1304" i="8"/>
  <c r="J1304" i="8" s="1"/>
  <c r="I1303" i="8"/>
  <c r="J1303" i="8" s="1"/>
  <c r="I1301" i="8"/>
  <c r="J1301" i="8" s="1"/>
  <c r="I1300" i="8"/>
  <c r="J1300" i="8" s="1"/>
  <c r="I1299" i="8"/>
  <c r="J1299" i="8" s="1"/>
  <c r="J1298" i="8"/>
  <c r="I1298" i="8"/>
  <c r="I1297" i="8"/>
  <c r="J1297" i="8" s="1"/>
  <c r="I1296" i="8"/>
  <c r="J1296" i="8" s="1"/>
  <c r="I1295" i="8"/>
  <c r="J1295" i="8" s="1"/>
  <c r="I1294" i="8"/>
  <c r="J1294" i="8" s="1"/>
  <c r="I1292" i="8"/>
  <c r="J1292" i="8" s="1"/>
  <c r="I1289" i="8"/>
  <c r="J1289" i="8" s="1"/>
  <c r="I1288" i="8"/>
  <c r="J1288" i="8" s="1"/>
  <c r="J1287" i="8"/>
  <c r="I1287" i="8"/>
  <c r="I1286" i="8"/>
  <c r="J1286" i="8" s="1"/>
  <c r="I1285" i="8"/>
  <c r="J1285" i="8" s="1"/>
  <c r="I1284" i="8"/>
  <c r="J1284" i="8" s="1"/>
  <c r="I1283" i="8"/>
  <c r="J1283" i="8" s="1"/>
  <c r="I1282" i="8"/>
  <c r="J1282" i="8" s="1"/>
  <c r="J1281" i="8"/>
  <c r="I1281" i="8"/>
  <c r="I1280" i="8"/>
  <c r="J1280" i="8" s="1"/>
  <c r="I1279" i="8"/>
  <c r="J1279" i="8" s="1"/>
  <c r="I1278" i="8"/>
  <c r="J1278" i="8" s="1"/>
  <c r="I1277" i="8"/>
  <c r="J1277" i="8" s="1"/>
  <c r="I1276" i="8"/>
  <c r="J1276" i="8" s="1"/>
  <c r="J1275" i="8"/>
  <c r="I1275" i="8"/>
  <c r="I1274" i="8"/>
  <c r="J1274" i="8" s="1"/>
  <c r="I1272" i="8"/>
  <c r="J1272" i="8" s="1"/>
  <c r="I1271" i="8"/>
  <c r="J1271" i="8" s="1"/>
  <c r="I1270" i="8"/>
  <c r="J1270" i="8" s="1"/>
  <c r="I1269" i="8"/>
  <c r="J1269" i="8" s="1"/>
  <c r="I1268" i="8"/>
  <c r="J1268" i="8" s="1"/>
  <c r="I1267" i="8"/>
  <c r="J1267" i="8" s="1"/>
  <c r="J1266" i="8"/>
  <c r="I1266" i="8"/>
  <c r="I1265" i="8"/>
  <c r="J1265" i="8" s="1"/>
  <c r="I1264" i="8"/>
  <c r="J1264" i="8" s="1"/>
  <c r="I1263" i="8"/>
  <c r="J1263" i="8" s="1"/>
  <c r="I1262" i="8"/>
  <c r="J1262" i="8" s="1"/>
  <c r="I1260" i="8"/>
  <c r="J1260" i="8" s="1"/>
  <c r="I1259" i="8"/>
  <c r="J1259" i="8" s="1"/>
  <c r="I1258" i="8"/>
  <c r="J1258" i="8" s="1"/>
  <c r="I1257" i="8"/>
  <c r="J1257" i="8" s="1"/>
  <c r="I1256" i="8"/>
  <c r="J1256" i="8" s="1"/>
  <c r="J1255" i="8"/>
  <c r="I1255" i="8"/>
  <c r="I1254" i="8"/>
  <c r="J1254" i="8" s="1"/>
  <c r="I1252" i="8"/>
  <c r="J1252" i="8" s="1"/>
  <c r="I1251" i="8"/>
  <c r="J1251" i="8" s="1"/>
  <c r="I1250" i="8"/>
  <c r="J1250" i="8" s="1"/>
  <c r="I1248" i="8"/>
  <c r="J1248" i="8" s="1"/>
  <c r="J1247" i="8"/>
  <c r="I1247" i="8"/>
  <c r="I1246" i="8"/>
  <c r="J1246" i="8" s="1"/>
  <c r="I1245" i="8"/>
  <c r="J1245" i="8" s="1"/>
  <c r="I1244" i="8"/>
  <c r="J1244" i="8" s="1"/>
  <c r="J1242" i="8"/>
  <c r="I1242" i="8"/>
  <c r="I1241" i="8"/>
  <c r="J1241" i="8" s="1"/>
  <c r="I1240" i="8"/>
  <c r="J1240" i="8" s="1"/>
  <c r="I1239" i="8"/>
  <c r="J1239" i="8" s="1"/>
  <c r="I1238" i="8"/>
  <c r="J1238" i="8" s="1"/>
  <c r="I1236" i="8"/>
  <c r="J1236" i="8" s="1"/>
  <c r="J1235" i="8"/>
  <c r="I1235" i="8"/>
  <c r="I1234" i="8"/>
  <c r="J1234" i="8" s="1"/>
  <c r="I1233" i="8"/>
  <c r="J1233" i="8" s="1"/>
  <c r="I1232" i="8"/>
  <c r="J1232" i="8" s="1"/>
  <c r="I1231" i="8"/>
  <c r="J1231" i="8" s="1"/>
  <c r="I1230" i="8"/>
  <c r="J1230" i="8" s="1"/>
  <c r="I1229" i="8"/>
  <c r="J1229" i="8" s="1"/>
  <c r="I1228" i="8"/>
  <c r="J1228" i="8" s="1"/>
  <c r="I1227" i="8"/>
  <c r="J1227" i="8" s="1"/>
  <c r="I1226" i="8"/>
  <c r="J1226" i="8" s="1"/>
  <c r="J1225" i="8"/>
  <c r="I1225" i="8"/>
  <c r="I1224" i="8"/>
  <c r="J1224" i="8" s="1"/>
  <c r="I1223" i="8"/>
  <c r="J1223" i="8" s="1"/>
  <c r="I1222" i="8"/>
  <c r="J1222" i="8" s="1"/>
  <c r="I1221" i="8"/>
  <c r="J1221" i="8" s="1"/>
  <c r="I1220" i="8"/>
  <c r="J1220" i="8" s="1"/>
  <c r="I1219" i="8"/>
  <c r="J1219" i="8" s="1"/>
  <c r="I1218" i="8"/>
  <c r="J1218" i="8" s="1"/>
  <c r="J1216" i="8"/>
  <c r="I1216" i="8"/>
  <c r="I1215" i="8"/>
  <c r="J1215" i="8" s="1"/>
  <c r="I1214" i="8"/>
  <c r="J1214" i="8" s="1"/>
  <c r="I1213" i="8"/>
  <c r="J1213" i="8" s="1"/>
  <c r="I1212" i="8"/>
  <c r="J1212" i="8" s="1"/>
  <c r="I1210" i="8"/>
  <c r="J1210" i="8" s="1"/>
  <c r="J1209" i="8"/>
  <c r="I1209" i="8"/>
  <c r="I1208" i="8"/>
  <c r="J1208" i="8" s="1"/>
  <c r="I1207" i="8"/>
  <c r="J1207" i="8" s="1"/>
  <c r="I1206" i="8"/>
  <c r="J1206" i="8" s="1"/>
  <c r="I1205" i="8"/>
  <c r="J1205" i="8" s="1"/>
  <c r="I1204" i="8"/>
  <c r="J1204" i="8" s="1"/>
  <c r="J1203" i="8"/>
  <c r="I1203" i="8"/>
  <c r="I1202" i="8"/>
  <c r="J1202" i="8" s="1"/>
  <c r="I1201" i="8"/>
  <c r="J1201" i="8" s="1"/>
  <c r="I1200" i="8"/>
  <c r="J1200" i="8" s="1"/>
  <c r="I1199" i="8"/>
  <c r="J1199" i="8" s="1"/>
  <c r="I1198" i="8"/>
  <c r="J1198" i="8" s="1"/>
  <c r="I1197" i="8"/>
  <c r="J1197" i="8" s="1"/>
  <c r="I1196" i="8"/>
  <c r="J1196" i="8" s="1"/>
  <c r="J1195" i="8"/>
  <c r="I1195" i="8"/>
  <c r="I1194" i="8"/>
  <c r="J1194" i="8" s="1"/>
  <c r="I1193" i="8"/>
  <c r="J1193" i="8" s="1"/>
  <c r="I1192" i="8"/>
  <c r="J1192" i="8" s="1"/>
  <c r="I1191" i="8"/>
  <c r="J1191" i="8" s="1"/>
  <c r="I1190" i="8"/>
  <c r="J1190" i="8" s="1"/>
  <c r="I1189" i="8"/>
  <c r="J1189" i="8" s="1"/>
  <c r="I1186" i="8"/>
  <c r="J1186" i="8" s="1"/>
  <c r="I1185" i="8"/>
  <c r="J1185" i="8" s="1"/>
  <c r="I1184" i="8"/>
  <c r="J1184" i="8" s="1"/>
  <c r="J1180" i="8"/>
  <c r="I1180" i="8"/>
  <c r="I1179" i="8"/>
  <c r="J1179" i="8" s="1"/>
  <c r="I1177" i="8"/>
  <c r="J1177" i="8" s="1"/>
  <c r="I1176" i="8"/>
  <c r="J1176" i="8" s="1"/>
  <c r="I1175" i="8"/>
  <c r="J1175" i="8" s="1"/>
  <c r="I1172" i="8"/>
  <c r="J1172" i="8" s="1"/>
  <c r="J1170" i="8"/>
  <c r="I1170" i="8"/>
  <c r="I1169" i="8"/>
  <c r="J1169" i="8" s="1"/>
  <c r="I1167" i="8"/>
  <c r="J1167" i="8" s="1"/>
  <c r="I1165" i="8"/>
  <c r="J1165" i="8" s="1"/>
  <c r="J1164" i="8"/>
  <c r="I1164" i="8"/>
  <c r="I1162" i="8"/>
  <c r="J1162" i="8" s="1"/>
  <c r="I1161" i="8"/>
  <c r="J1161" i="8" s="1"/>
  <c r="I1160" i="8"/>
  <c r="J1160" i="8" s="1"/>
  <c r="I1159" i="8"/>
  <c r="J1159" i="8" s="1"/>
  <c r="I1158" i="8"/>
  <c r="J1158" i="8" s="1"/>
  <c r="J1157" i="8"/>
  <c r="I1157" i="8"/>
  <c r="I1156" i="8"/>
  <c r="J1156" i="8" s="1"/>
  <c r="I1155" i="8"/>
  <c r="J1155" i="8" s="1"/>
  <c r="I1154" i="8"/>
  <c r="J1154" i="8" s="1"/>
  <c r="I1153" i="8"/>
  <c r="J1153" i="8" s="1"/>
  <c r="I1151" i="8"/>
  <c r="J1151" i="8" s="1"/>
  <c r="I1150" i="8"/>
  <c r="J1150" i="8" s="1"/>
  <c r="I1149" i="8"/>
  <c r="J1149" i="8" s="1"/>
  <c r="I1148" i="8"/>
  <c r="J1148" i="8" s="1"/>
  <c r="I1147" i="8"/>
  <c r="J1147" i="8" s="1"/>
  <c r="J1143" i="8"/>
  <c r="I1143" i="8"/>
  <c r="I1142" i="8"/>
  <c r="J1142" i="8" s="1"/>
  <c r="I1141" i="8"/>
  <c r="J1141" i="8" s="1"/>
  <c r="I1140" i="8"/>
  <c r="J1140" i="8" s="1"/>
  <c r="I1139" i="8"/>
  <c r="J1139" i="8" s="1"/>
  <c r="I1138" i="8"/>
  <c r="J1138" i="8" s="1"/>
  <c r="I1137" i="8"/>
  <c r="J1137" i="8" s="1"/>
  <c r="I1130" i="8"/>
  <c r="J1130" i="8" s="1"/>
  <c r="J1125" i="8"/>
  <c r="I1125" i="8"/>
  <c r="I1124" i="8"/>
  <c r="J1124" i="8" s="1"/>
  <c r="I1123" i="8"/>
  <c r="J1123" i="8" s="1"/>
  <c r="I1122" i="8"/>
  <c r="J1122" i="8" s="1"/>
  <c r="I1121" i="8"/>
  <c r="J1121" i="8" s="1"/>
  <c r="I1118" i="8"/>
  <c r="J1118" i="8" s="1"/>
  <c r="J1117" i="8"/>
  <c r="I1117" i="8"/>
  <c r="I1114" i="8"/>
  <c r="J1114" i="8" s="1"/>
  <c r="I1113" i="8"/>
  <c r="J1113" i="8" s="1"/>
  <c r="I1112" i="8"/>
  <c r="J1112" i="8" s="1"/>
  <c r="I1111" i="8"/>
  <c r="J1111" i="8" s="1"/>
  <c r="I1107" i="8"/>
  <c r="J1107" i="8" s="1"/>
  <c r="J1106" i="8"/>
  <c r="I1106" i="8"/>
  <c r="I1105" i="8"/>
  <c r="J1105" i="8" s="1"/>
  <c r="I1104" i="8"/>
  <c r="J1104" i="8" s="1"/>
  <c r="I1103" i="8"/>
  <c r="J1103" i="8" s="1"/>
  <c r="I1101" i="8"/>
  <c r="J1101" i="8" s="1"/>
  <c r="I1100" i="8"/>
  <c r="J1100" i="8" s="1"/>
  <c r="I1097" i="8"/>
  <c r="J1097" i="8" s="1"/>
  <c r="I1096" i="8"/>
  <c r="J1096" i="8" s="1"/>
  <c r="J1095" i="8"/>
  <c r="I1095" i="8"/>
  <c r="I1094" i="8"/>
  <c r="J1094" i="8" s="1"/>
  <c r="I1093" i="8"/>
  <c r="J1093" i="8" s="1"/>
  <c r="I1091" i="8"/>
  <c r="J1091" i="8" s="1"/>
  <c r="I1090" i="8"/>
  <c r="J1090" i="8" s="1"/>
  <c r="I1089" i="8"/>
  <c r="J1089" i="8" s="1"/>
  <c r="I1088" i="8"/>
  <c r="J1088" i="8" s="1"/>
  <c r="I1087" i="8"/>
  <c r="J1087" i="8" s="1"/>
  <c r="I1086" i="8"/>
  <c r="J1086" i="8" s="1"/>
  <c r="I1085" i="8"/>
  <c r="J1085" i="8" s="1"/>
  <c r="J1082" i="8"/>
  <c r="I1082" i="8"/>
  <c r="I1081" i="8"/>
  <c r="J1081" i="8" s="1"/>
  <c r="I1080" i="8"/>
  <c r="J1080" i="8" s="1"/>
  <c r="I1079" i="8"/>
  <c r="J1079" i="8" s="1"/>
  <c r="I1078" i="8"/>
  <c r="J1078" i="8" s="1"/>
  <c r="I1076" i="8"/>
  <c r="J1076" i="8" s="1"/>
  <c r="J1075" i="8"/>
  <c r="I1075" i="8"/>
  <c r="I1074" i="8"/>
  <c r="J1074" i="8" s="1"/>
  <c r="I1072" i="8"/>
  <c r="J1072" i="8" s="1"/>
  <c r="I1069" i="8"/>
  <c r="J1069" i="8" s="1"/>
  <c r="J1068" i="8"/>
  <c r="I1068" i="8"/>
  <c r="I1067" i="8"/>
  <c r="J1067" i="8" s="1"/>
  <c r="I1066" i="8"/>
  <c r="J1066" i="8" s="1"/>
  <c r="I1065" i="8"/>
  <c r="J1065" i="8" s="1"/>
  <c r="I1064" i="8"/>
  <c r="J1064" i="8" s="1"/>
  <c r="I1063" i="8"/>
  <c r="J1063" i="8" s="1"/>
  <c r="J1062" i="8"/>
  <c r="I1062" i="8"/>
  <c r="I1061" i="8"/>
  <c r="J1061" i="8" s="1"/>
  <c r="I1060" i="8"/>
  <c r="J1060" i="8" s="1"/>
  <c r="I1059" i="8"/>
  <c r="J1059" i="8" s="1"/>
  <c r="I1058" i="8"/>
  <c r="J1058" i="8" s="1"/>
  <c r="I1057" i="8"/>
  <c r="J1057" i="8" s="1"/>
  <c r="I1056" i="8"/>
  <c r="J1056" i="8" s="1"/>
  <c r="I1055" i="8"/>
  <c r="J1055" i="8" s="1"/>
  <c r="I1054" i="8"/>
  <c r="J1054" i="8" s="1"/>
  <c r="I1053" i="8"/>
  <c r="J1053" i="8" s="1"/>
  <c r="J1052" i="8"/>
  <c r="I1052" i="8"/>
  <c r="I1051" i="8"/>
  <c r="J1051" i="8" s="1"/>
  <c r="I1050" i="8"/>
  <c r="J1050" i="8" s="1"/>
  <c r="I1049" i="8"/>
  <c r="J1049" i="8" s="1"/>
  <c r="I1048" i="8"/>
  <c r="J1048" i="8" s="1"/>
  <c r="I1046" i="8"/>
  <c r="J1046" i="8" s="1"/>
  <c r="I1045" i="8"/>
  <c r="J1045" i="8" s="1"/>
  <c r="I1044" i="8"/>
  <c r="J1044" i="8" s="1"/>
  <c r="J1043" i="8"/>
  <c r="I1043" i="8"/>
  <c r="I1042" i="8"/>
  <c r="J1042" i="8" s="1"/>
  <c r="I1040" i="8"/>
  <c r="J1040" i="8" s="1"/>
  <c r="I1039" i="8"/>
  <c r="J1039" i="8" s="1"/>
  <c r="I1038" i="8"/>
  <c r="J1038" i="8" s="1"/>
  <c r="I1037" i="8"/>
  <c r="J1037" i="8" s="1"/>
  <c r="J1036" i="8"/>
  <c r="I1036" i="8"/>
  <c r="I1035" i="8"/>
  <c r="J1035" i="8" s="1"/>
  <c r="I1034" i="8"/>
  <c r="J1034" i="8" s="1"/>
  <c r="I1033" i="8"/>
  <c r="J1033" i="8" s="1"/>
  <c r="I1032" i="8"/>
  <c r="J1032" i="8" s="1"/>
  <c r="I1031" i="8"/>
  <c r="J1031" i="8" s="1"/>
  <c r="J1030" i="8"/>
  <c r="I1030" i="8"/>
  <c r="I1028" i="8"/>
  <c r="J1028" i="8" s="1"/>
  <c r="I1027" i="8"/>
  <c r="J1027" i="8" s="1"/>
  <c r="I1026" i="8"/>
  <c r="J1026" i="8" s="1"/>
  <c r="I1025" i="8"/>
  <c r="J1025" i="8" s="1"/>
  <c r="I1024" i="8"/>
  <c r="J1024" i="8" s="1"/>
  <c r="I1023" i="8"/>
  <c r="J1023" i="8" s="1"/>
  <c r="I1020" i="8"/>
  <c r="J1020" i="8" s="1"/>
  <c r="J1018" i="8"/>
  <c r="I1018" i="8"/>
  <c r="I1017" i="8"/>
  <c r="J1017" i="8" s="1"/>
  <c r="I1016" i="8"/>
  <c r="J1016" i="8" s="1"/>
  <c r="I1015" i="8"/>
  <c r="J1015" i="8" s="1"/>
  <c r="I1014" i="8"/>
  <c r="J1014" i="8" s="1"/>
  <c r="I1013" i="8"/>
  <c r="J1013" i="8" s="1"/>
  <c r="I1012" i="8"/>
  <c r="J1012" i="8" s="1"/>
  <c r="I1009" i="8"/>
  <c r="J1009" i="8" s="1"/>
  <c r="I1007" i="8"/>
  <c r="J1007" i="8" s="1"/>
  <c r="I1006" i="8"/>
  <c r="J1006" i="8" s="1"/>
  <c r="J1005" i="8"/>
  <c r="I1005" i="8"/>
  <c r="I1004" i="8"/>
  <c r="J1004" i="8" s="1"/>
  <c r="I1003" i="8"/>
  <c r="J1003" i="8" s="1"/>
  <c r="I1002" i="8"/>
  <c r="J1002" i="8" s="1"/>
  <c r="I999" i="8"/>
  <c r="J999" i="8" s="1"/>
  <c r="I997" i="8"/>
  <c r="J997" i="8" s="1"/>
  <c r="J995" i="8"/>
  <c r="I995" i="8"/>
  <c r="I993" i="8"/>
  <c r="J993" i="8" s="1"/>
  <c r="I992" i="8"/>
  <c r="J992" i="8" s="1"/>
  <c r="I991" i="8"/>
  <c r="J991" i="8" s="1"/>
  <c r="J989" i="8"/>
  <c r="I989" i="8"/>
  <c r="I983" i="8"/>
  <c r="J983" i="8" s="1"/>
  <c r="I980" i="8"/>
  <c r="J980" i="8" s="1"/>
  <c r="I979" i="8"/>
  <c r="J979" i="8" s="1"/>
  <c r="I977" i="8"/>
  <c r="J977" i="8" s="1"/>
  <c r="I976" i="8"/>
  <c r="J976" i="8" s="1"/>
  <c r="J975" i="8"/>
  <c r="I975" i="8"/>
  <c r="I972" i="8"/>
  <c r="J972" i="8" s="1"/>
  <c r="I971" i="8"/>
  <c r="J971" i="8" s="1"/>
  <c r="I968" i="8"/>
  <c r="J968" i="8" s="1"/>
  <c r="I966" i="8"/>
  <c r="J966" i="8" s="1"/>
  <c r="I964" i="8"/>
  <c r="J964" i="8" s="1"/>
  <c r="I962" i="8"/>
  <c r="J962" i="8" s="1"/>
  <c r="I961" i="8"/>
  <c r="J961" i="8" s="1"/>
  <c r="I960" i="8"/>
  <c r="J960" i="8" s="1"/>
  <c r="I955" i="8"/>
  <c r="J955" i="8" s="1"/>
  <c r="J954" i="8"/>
  <c r="I954" i="8"/>
  <c r="I952" i="8"/>
  <c r="J952" i="8" s="1"/>
  <c r="I951" i="8"/>
  <c r="J951" i="8" s="1"/>
  <c r="I949" i="8"/>
  <c r="J949" i="8" s="1"/>
  <c r="I946" i="8"/>
  <c r="J946" i="8" s="1"/>
  <c r="I945" i="8"/>
  <c r="J945" i="8" s="1"/>
  <c r="I944" i="8"/>
  <c r="J944" i="8" s="1"/>
  <c r="I942" i="8"/>
  <c r="J942" i="8" s="1"/>
  <c r="J941" i="8"/>
  <c r="I941" i="8"/>
  <c r="I940" i="8"/>
  <c r="J940" i="8" s="1"/>
  <c r="I938" i="8"/>
  <c r="J938" i="8" s="1"/>
  <c r="I937" i="8"/>
  <c r="J937" i="8" s="1"/>
  <c r="I936" i="8"/>
  <c r="J936" i="8" s="1"/>
  <c r="I934" i="8"/>
  <c r="J934" i="8" s="1"/>
  <c r="J932" i="8"/>
  <c r="I932" i="8"/>
  <c r="I929" i="8"/>
  <c r="J929" i="8" s="1"/>
  <c r="I928" i="8"/>
  <c r="J928" i="8" s="1"/>
  <c r="I927" i="8"/>
  <c r="J927" i="8" s="1"/>
  <c r="I926" i="8"/>
  <c r="J926" i="8" s="1"/>
  <c r="I925" i="8"/>
  <c r="J925" i="8" s="1"/>
  <c r="J924" i="8"/>
  <c r="I924" i="8"/>
  <c r="I923" i="8"/>
  <c r="J923" i="8" s="1"/>
  <c r="I922" i="8"/>
  <c r="J922" i="8" s="1"/>
  <c r="I921" i="8"/>
  <c r="J921" i="8" s="1"/>
  <c r="I920" i="8"/>
  <c r="J920" i="8" s="1"/>
  <c r="I919" i="8"/>
  <c r="J919" i="8" s="1"/>
  <c r="I918" i="8"/>
  <c r="J918" i="8" s="1"/>
  <c r="I917" i="8"/>
  <c r="J917" i="8" s="1"/>
  <c r="J916" i="8"/>
  <c r="I916" i="8"/>
  <c r="I915" i="8"/>
  <c r="J915" i="8" s="1"/>
  <c r="I914" i="8"/>
  <c r="J914" i="8" s="1"/>
  <c r="I913" i="8"/>
  <c r="J913" i="8" s="1"/>
  <c r="I911" i="8"/>
  <c r="J911" i="8" s="1"/>
  <c r="I910" i="8"/>
  <c r="J910" i="8" s="1"/>
  <c r="I909" i="8"/>
  <c r="J909" i="8" s="1"/>
  <c r="I908" i="8"/>
  <c r="J908" i="8" s="1"/>
  <c r="I907" i="8"/>
  <c r="J907" i="8" s="1"/>
  <c r="I906" i="8"/>
  <c r="J906" i="8" s="1"/>
  <c r="I905" i="8"/>
  <c r="J905" i="8" s="1"/>
  <c r="I904" i="8"/>
  <c r="J904" i="8" s="1"/>
  <c r="J903" i="8"/>
  <c r="I903" i="8"/>
  <c r="I899" i="8"/>
  <c r="J899" i="8" s="1"/>
  <c r="I898" i="8"/>
  <c r="J898" i="8" s="1"/>
  <c r="I896" i="8"/>
  <c r="J896" i="8" s="1"/>
  <c r="I895" i="8"/>
  <c r="J895" i="8" s="1"/>
  <c r="I892" i="8"/>
  <c r="J892" i="8" s="1"/>
  <c r="I891" i="8"/>
  <c r="J891" i="8" s="1"/>
  <c r="I890" i="8"/>
  <c r="J890" i="8" s="1"/>
  <c r="J889" i="8"/>
  <c r="I889" i="8"/>
  <c r="I888" i="8"/>
  <c r="J888" i="8" s="1"/>
  <c r="I887" i="8"/>
  <c r="J887" i="8" s="1"/>
  <c r="I885" i="8"/>
  <c r="J885" i="8" s="1"/>
  <c r="I884" i="8"/>
  <c r="J884" i="8" s="1"/>
  <c r="I883" i="8"/>
  <c r="J883" i="8" s="1"/>
  <c r="J881" i="8"/>
  <c r="I881" i="8"/>
  <c r="I880" i="8"/>
  <c r="J880" i="8" s="1"/>
  <c r="I879" i="8"/>
  <c r="J879" i="8" s="1"/>
  <c r="I878" i="8"/>
  <c r="J878" i="8" s="1"/>
  <c r="I877" i="8"/>
  <c r="J877" i="8" s="1"/>
  <c r="I876" i="8"/>
  <c r="J876" i="8" s="1"/>
  <c r="I875" i="8"/>
  <c r="J875" i="8" s="1"/>
  <c r="I874" i="8"/>
  <c r="J874" i="8" s="1"/>
  <c r="I871" i="8"/>
  <c r="J871" i="8" s="1"/>
  <c r="I868" i="8"/>
  <c r="J868" i="8" s="1"/>
  <c r="I867" i="8"/>
  <c r="J867" i="8" s="1"/>
  <c r="I866" i="8"/>
  <c r="J866" i="8" s="1"/>
  <c r="I865" i="8"/>
  <c r="J865" i="8" s="1"/>
  <c r="I863" i="8"/>
  <c r="J863" i="8" s="1"/>
  <c r="I861" i="8"/>
  <c r="J861" i="8" s="1"/>
  <c r="I860" i="8"/>
  <c r="J860" i="8" s="1"/>
  <c r="I857" i="8"/>
  <c r="J857" i="8" s="1"/>
  <c r="I852" i="8"/>
  <c r="J852" i="8" s="1"/>
  <c r="J851" i="8"/>
  <c r="I851" i="8"/>
  <c r="I850" i="8"/>
  <c r="J850" i="8" s="1"/>
  <c r="I849" i="8"/>
  <c r="J849" i="8" s="1"/>
  <c r="I847" i="8"/>
  <c r="J847" i="8" s="1"/>
  <c r="I843" i="8"/>
  <c r="J843" i="8" s="1"/>
  <c r="I838" i="8"/>
  <c r="J838" i="8" s="1"/>
  <c r="I837" i="8"/>
  <c r="J837" i="8" s="1"/>
  <c r="I835" i="8"/>
  <c r="J835" i="8" s="1"/>
  <c r="J834" i="8"/>
  <c r="I834" i="8"/>
  <c r="I833" i="8"/>
  <c r="J833" i="8" s="1"/>
  <c r="I832" i="8"/>
  <c r="J832" i="8" s="1"/>
  <c r="I831" i="8"/>
  <c r="J831" i="8" s="1"/>
  <c r="I830" i="8"/>
  <c r="J830" i="8" s="1"/>
  <c r="I829" i="8"/>
  <c r="J829" i="8" s="1"/>
  <c r="J827" i="8"/>
  <c r="I827" i="8"/>
  <c r="I826" i="8"/>
  <c r="J826" i="8" s="1"/>
  <c r="I825" i="8"/>
  <c r="J825" i="8" s="1"/>
  <c r="I824" i="8"/>
  <c r="J824" i="8" s="1"/>
  <c r="I823" i="8"/>
  <c r="J823" i="8" s="1"/>
  <c r="I822" i="8"/>
  <c r="J822" i="8" s="1"/>
  <c r="I818" i="8"/>
  <c r="J818" i="8" s="1"/>
  <c r="I816" i="8"/>
  <c r="J816" i="8" s="1"/>
  <c r="I815" i="8"/>
  <c r="J815" i="8" s="1"/>
  <c r="I813" i="8"/>
  <c r="J813" i="8" s="1"/>
  <c r="I809" i="8"/>
  <c r="J809" i="8" s="1"/>
  <c r="I807" i="8"/>
  <c r="J807" i="8" s="1"/>
  <c r="I806" i="8"/>
  <c r="J806" i="8" s="1"/>
  <c r="I805" i="8"/>
  <c r="J805" i="8" s="1"/>
  <c r="I803" i="8"/>
  <c r="J803" i="8" s="1"/>
  <c r="I802" i="8"/>
  <c r="J802" i="8" s="1"/>
  <c r="I800" i="8"/>
  <c r="J800" i="8" s="1"/>
  <c r="I799" i="8"/>
  <c r="J799" i="8" s="1"/>
  <c r="J797" i="8"/>
  <c r="I797" i="8"/>
  <c r="I796" i="8"/>
  <c r="J796" i="8" s="1"/>
  <c r="I795" i="8"/>
  <c r="J795" i="8" s="1"/>
  <c r="I793" i="8"/>
  <c r="J793" i="8" s="1"/>
  <c r="I792" i="8"/>
  <c r="J792" i="8" s="1"/>
  <c r="I790" i="8"/>
  <c r="J790" i="8" s="1"/>
  <c r="I789" i="8"/>
  <c r="J789" i="8" s="1"/>
  <c r="I786" i="8"/>
  <c r="J786" i="8" s="1"/>
  <c r="J782" i="8"/>
  <c r="I782" i="8"/>
  <c r="I781" i="8"/>
  <c r="J781" i="8" s="1"/>
  <c r="I780" i="8"/>
  <c r="J780" i="8" s="1"/>
  <c r="I779" i="8"/>
  <c r="J779" i="8" s="1"/>
  <c r="I778" i="8"/>
  <c r="J778" i="8" s="1"/>
  <c r="I777" i="8"/>
  <c r="J777" i="8" s="1"/>
  <c r="J776" i="8"/>
  <c r="I776" i="8"/>
  <c r="I775" i="8"/>
  <c r="J775" i="8" s="1"/>
  <c r="I774" i="8"/>
  <c r="J774" i="8" s="1"/>
  <c r="I772" i="8"/>
  <c r="J772" i="8" s="1"/>
  <c r="I771" i="8"/>
  <c r="J771" i="8" s="1"/>
  <c r="I770" i="8"/>
  <c r="J770" i="8" s="1"/>
  <c r="I769" i="8"/>
  <c r="J769" i="8" s="1"/>
  <c r="I768" i="8"/>
  <c r="J768" i="8" s="1"/>
  <c r="I766" i="8"/>
  <c r="J766" i="8" s="1"/>
  <c r="I765" i="8"/>
  <c r="J765" i="8" s="1"/>
  <c r="I764" i="8"/>
  <c r="J764" i="8" s="1"/>
  <c r="I763" i="8"/>
  <c r="J763" i="8" s="1"/>
  <c r="I762" i="8"/>
  <c r="J762" i="8" s="1"/>
  <c r="I761" i="8"/>
  <c r="J761" i="8" s="1"/>
  <c r="I760" i="8"/>
  <c r="J760" i="8" s="1"/>
  <c r="I759" i="8"/>
  <c r="J759" i="8" s="1"/>
  <c r="I758" i="8"/>
  <c r="J758" i="8" s="1"/>
  <c r="I757" i="8"/>
  <c r="J757" i="8" s="1"/>
  <c r="J756" i="8"/>
  <c r="I756" i="8"/>
  <c r="I753" i="8"/>
  <c r="J753" i="8" s="1"/>
  <c r="I752" i="8"/>
  <c r="J752" i="8" s="1"/>
  <c r="I751" i="8"/>
  <c r="J751" i="8" s="1"/>
  <c r="I750" i="8"/>
  <c r="J750" i="8" s="1"/>
  <c r="I749" i="8"/>
  <c r="J749" i="8" s="1"/>
  <c r="I748" i="8"/>
  <c r="J748" i="8" s="1"/>
  <c r="I747" i="8"/>
  <c r="J747" i="8" s="1"/>
  <c r="J743" i="8"/>
  <c r="I743" i="8"/>
  <c r="I741" i="8"/>
  <c r="J741" i="8" s="1"/>
  <c r="I740" i="8"/>
  <c r="J740" i="8" s="1"/>
  <c r="I739" i="8"/>
  <c r="J739" i="8" s="1"/>
  <c r="I738" i="8"/>
  <c r="J738" i="8" s="1"/>
  <c r="I734" i="8"/>
  <c r="J734" i="8" s="1"/>
  <c r="J733" i="8"/>
  <c r="I733" i="8"/>
  <c r="I732" i="8"/>
  <c r="J732" i="8" s="1"/>
  <c r="I731" i="8"/>
  <c r="J731" i="8" s="1"/>
  <c r="I730" i="8"/>
  <c r="J730" i="8" s="1"/>
  <c r="I729" i="8"/>
  <c r="J729" i="8" s="1"/>
  <c r="I728" i="8"/>
  <c r="J728" i="8" s="1"/>
  <c r="I727" i="8"/>
  <c r="J727" i="8" s="1"/>
  <c r="I726" i="8"/>
  <c r="J726" i="8" s="1"/>
  <c r="I724" i="8"/>
  <c r="J724" i="8" s="1"/>
  <c r="I723" i="8"/>
  <c r="J723" i="8" s="1"/>
  <c r="I721" i="8"/>
  <c r="J721" i="8" s="1"/>
  <c r="I720" i="8"/>
  <c r="J720" i="8" s="1"/>
  <c r="I719" i="8"/>
  <c r="J719" i="8" s="1"/>
  <c r="I717" i="8"/>
  <c r="J717" i="8" s="1"/>
  <c r="I716" i="8"/>
  <c r="J716" i="8" s="1"/>
  <c r="I715" i="8"/>
  <c r="J715" i="8" s="1"/>
  <c r="J714" i="8"/>
  <c r="I714" i="8"/>
  <c r="I712" i="8"/>
  <c r="J712" i="8" s="1"/>
  <c r="I711" i="8"/>
  <c r="J711" i="8" s="1"/>
  <c r="I710" i="8"/>
  <c r="J710" i="8" s="1"/>
  <c r="I709" i="8"/>
  <c r="J709" i="8" s="1"/>
  <c r="I708" i="8"/>
  <c r="J708" i="8" s="1"/>
  <c r="I707" i="8"/>
  <c r="J707" i="8" s="1"/>
  <c r="I706" i="8"/>
  <c r="J706" i="8" s="1"/>
  <c r="J705" i="8"/>
  <c r="I705" i="8"/>
  <c r="I704" i="8"/>
  <c r="J704" i="8" s="1"/>
  <c r="I703" i="8"/>
  <c r="J703" i="8" s="1"/>
  <c r="I702" i="8"/>
  <c r="J702" i="8" s="1"/>
  <c r="I689" i="8"/>
  <c r="J689" i="8" s="1"/>
  <c r="I686" i="8"/>
  <c r="J686" i="8" s="1"/>
  <c r="I683" i="8"/>
  <c r="J683" i="8" s="1"/>
  <c r="I680" i="8"/>
  <c r="J680" i="8" s="1"/>
  <c r="I678" i="8"/>
  <c r="J678" i="8" s="1"/>
  <c r="I677" i="8"/>
  <c r="J677" i="8" s="1"/>
  <c r="I673" i="8"/>
  <c r="J673" i="8" s="1"/>
  <c r="J671" i="8"/>
  <c r="I671" i="8"/>
  <c r="I670" i="8"/>
  <c r="J670" i="8" s="1"/>
  <c r="I666" i="8"/>
  <c r="J666" i="8" s="1"/>
  <c r="I665" i="8"/>
  <c r="J665" i="8" s="1"/>
  <c r="I660" i="8"/>
  <c r="J660" i="8" s="1"/>
  <c r="I659" i="8"/>
  <c r="J659" i="8" s="1"/>
  <c r="I657" i="8"/>
  <c r="J657" i="8" s="1"/>
  <c r="I656" i="8"/>
  <c r="J656" i="8" s="1"/>
  <c r="J654" i="8"/>
  <c r="I654" i="8"/>
  <c r="I653" i="8"/>
  <c r="J653" i="8" s="1"/>
  <c r="I652" i="8"/>
  <c r="J652" i="8" s="1"/>
  <c r="I651" i="8"/>
  <c r="J651" i="8" s="1"/>
  <c r="I650" i="8"/>
  <c r="J650" i="8" s="1"/>
  <c r="I648" i="8"/>
  <c r="J648" i="8" s="1"/>
  <c r="I647" i="8"/>
  <c r="J647" i="8" s="1"/>
  <c r="I646" i="8"/>
  <c r="J646" i="8" s="1"/>
  <c r="J643" i="8"/>
  <c r="I643" i="8"/>
  <c r="I642" i="8"/>
  <c r="J642" i="8" s="1"/>
  <c r="I639" i="8"/>
  <c r="J639" i="8" s="1"/>
  <c r="I638" i="8"/>
  <c r="J638" i="8" s="1"/>
  <c r="I637" i="8"/>
  <c r="J637" i="8" s="1"/>
  <c r="I636" i="8"/>
  <c r="J636" i="8" s="1"/>
  <c r="J634" i="8"/>
  <c r="I634" i="8"/>
  <c r="I632" i="8"/>
  <c r="J632" i="8" s="1"/>
  <c r="I630" i="8"/>
  <c r="J630" i="8" s="1"/>
  <c r="I626" i="8"/>
  <c r="J626" i="8" s="1"/>
  <c r="J625" i="8"/>
  <c r="I625" i="8"/>
  <c r="I624" i="8"/>
  <c r="J624" i="8" s="1"/>
  <c r="I623" i="8"/>
  <c r="J623" i="8" s="1"/>
  <c r="I621" i="8"/>
  <c r="J621" i="8" s="1"/>
  <c r="I620" i="8"/>
  <c r="J620" i="8" s="1"/>
  <c r="I619" i="8"/>
  <c r="J619" i="8" s="1"/>
  <c r="J618" i="8"/>
  <c r="I618" i="8"/>
  <c r="I617" i="8"/>
  <c r="J617" i="8" s="1"/>
  <c r="I615" i="8"/>
  <c r="J615" i="8" s="1"/>
  <c r="I614" i="8"/>
  <c r="J614" i="8" s="1"/>
  <c r="I613" i="8"/>
  <c r="J613" i="8" s="1"/>
  <c r="I611" i="8"/>
  <c r="J611" i="8" s="1"/>
  <c r="J610" i="8"/>
  <c r="I610" i="8"/>
  <c r="I608" i="8"/>
  <c r="J608" i="8" s="1"/>
  <c r="I606" i="8"/>
  <c r="J606" i="8" s="1"/>
  <c r="I605" i="8"/>
  <c r="J605" i="8" s="1"/>
  <c r="J604" i="8"/>
  <c r="I604" i="8"/>
  <c r="I603" i="8"/>
  <c r="J603" i="8" s="1"/>
  <c r="I602" i="8"/>
  <c r="J602" i="8" s="1"/>
  <c r="I601" i="8"/>
  <c r="J601" i="8" s="1"/>
  <c r="I600" i="8"/>
  <c r="J600" i="8" s="1"/>
  <c r="I599" i="8"/>
  <c r="J599" i="8" s="1"/>
  <c r="J598" i="8"/>
  <c r="I598" i="8"/>
  <c r="I596" i="8"/>
  <c r="J596" i="8" s="1"/>
  <c r="I595" i="8"/>
  <c r="J595" i="8" s="1"/>
  <c r="I594" i="8"/>
  <c r="J594" i="8" s="1"/>
  <c r="I590" i="8"/>
  <c r="J590" i="8" s="1"/>
  <c r="I588" i="8"/>
  <c r="J588" i="8" s="1"/>
  <c r="J587" i="8"/>
  <c r="I587" i="8"/>
  <c r="I586" i="8"/>
  <c r="J586" i="8" s="1"/>
  <c r="I584" i="8"/>
  <c r="J584" i="8" s="1"/>
  <c r="I583" i="8"/>
  <c r="J583" i="8" s="1"/>
  <c r="J582" i="8"/>
  <c r="I582" i="8"/>
  <c r="I581" i="8"/>
  <c r="J581" i="8" s="1"/>
  <c r="I580" i="8"/>
  <c r="J580" i="8" s="1"/>
  <c r="I579" i="8"/>
  <c r="J579" i="8" s="1"/>
  <c r="I578" i="8"/>
  <c r="J578" i="8" s="1"/>
  <c r="I576" i="8"/>
  <c r="J576" i="8" s="1"/>
  <c r="J575" i="8"/>
  <c r="I575" i="8"/>
  <c r="I573" i="8"/>
  <c r="J573" i="8" s="1"/>
  <c r="I572" i="8"/>
  <c r="J572" i="8" s="1"/>
  <c r="I571" i="8"/>
  <c r="J571" i="8" s="1"/>
  <c r="I570" i="8"/>
  <c r="J570" i="8" s="1"/>
  <c r="I567" i="8"/>
  <c r="J567" i="8" s="1"/>
  <c r="J566" i="8"/>
  <c r="I566" i="8"/>
  <c r="I565" i="8"/>
  <c r="J565" i="8" s="1"/>
  <c r="I563" i="8"/>
  <c r="J563" i="8" s="1"/>
  <c r="I561" i="8"/>
  <c r="J561" i="8" s="1"/>
  <c r="J559" i="8"/>
  <c r="I559" i="8"/>
  <c r="I557" i="8"/>
  <c r="J557" i="8" s="1"/>
  <c r="I556" i="8"/>
  <c r="J556" i="8" s="1"/>
  <c r="I555" i="8"/>
  <c r="J555" i="8" s="1"/>
  <c r="I554" i="8"/>
  <c r="J554" i="8" s="1"/>
  <c r="I550" i="8"/>
  <c r="J550" i="8" s="1"/>
  <c r="J549" i="8"/>
  <c r="I549" i="8"/>
  <c r="I548" i="8"/>
  <c r="J548" i="8" s="1"/>
  <c r="I546" i="8"/>
  <c r="J546" i="8" s="1"/>
  <c r="I543" i="8"/>
  <c r="J543" i="8" s="1"/>
  <c r="I541" i="8"/>
  <c r="J541" i="8" s="1"/>
  <c r="I540" i="8"/>
  <c r="J540" i="8" s="1"/>
  <c r="J538" i="8"/>
  <c r="I538" i="8"/>
  <c r="I537" i="8"/>
  <c r="J537" i="8" s="1"/>
  <c r="I536" i="8"/>
  <c r="J536" i="8" s="1"/>
  <c r="I534" i="8"/>
  <c r="J534" i="8" s="1"/>
  <c r="J533" i="8"/>
  <c r="I533" i="8"/>
  <c r="I532" i="8"/>
  <c r="J532" i="8" s="1"/>
  <c r="I530" i="8"/>
  <c r="J530" i="8" s="1"/>
  <c r="I528" i="8"/>
  <c r="J528" i="8" s="1"/>
  <c r="I527" i="8"/>
  <c r="J527" i="8" s="1"/>
  <c r="I526" i="8"/>
  <c r="J526" i="8" s="1"/>
  <c r="J525" i="8"/>
  <c r="I525" i="8"/>
  <c r="I524" i="8"/>
  <c r="J524" i="8" s="1"/>
  <c r="I523" i="8"/>
  <c r="J523" i="8" s="1"/>
  <c r="I522" i="8"/>
  <c r="J522" i="8" s="1"/>
  <c r="I521" i="8"/>
  <c r="J521" i="8" s="1"/>
  <c r="I519" i="8"/>
  <c r="J519" i="8" s="1"/>
  <c r="J517" i="8"/>
  <c r="I517" i="8"/>
  <c r="I516" i="8"/>
  <c r="J516" i="8" s="1"/>
  <c r="I515" i="8"/>
  <c r="J515" i="8" s="1"/>
  <c r="I514" i="8"/>
  <c r="J514" i="8" s="1"/>
  <c r="J513" i="8"/>
  <c r="I513" i="8"/>
  <c r="I512" i="8"/>
  <c r="J512" i="8" s="1"/>
  <c r="I511" i="8"/>
  <c r="J511" i="8" s="1"/>
  <c r="I508" i="8"/>
  <c r="J508" i="8" s="1"/>
  <c r="I505" i="8"/>
  <c r="J505" i="8" s="1"/>
  <c r="I503" i="8"/>
  <c r="J503" i="8" s="1"/>
  <c r="J502" i="8"/>
  <c r="I502" i="8"/>
  <c r="I501" i="8"/>
  <c r="J501" i="8" s="1"/>
  <c r="I500" i="8"/>
  <c r="J500" i="8" s="1"/>
  <c r="I498" i="8"/>
  <c r="J498" i="8" s="1"/>
  <c r="I497" i="8"/>
  <c r="J497" i="8" s="1"/>
  <c r="I496" i="8"/>
  <c r="J496" i="8" s="1"/>
  <c r="J495" i="8"/>
  <c r="I495" i="8"/>
  <c r="I494" i="8"/>
  <c r="J494" i="8" s="1"/>
  <c r="I492" i="8"/>
  <c r="J492" i="8" s="1"/>
  <c r="I491" i="8"/>
  <c r="J491" i="8" s="1"/>
  <c r="J490" i="8"/>
  <c r="I490" i="8"/>
  <c r="I488" i="8"/>
  <c r="J488" i="8" s="1"/>
  <c r="I487" i="8"/>
  <c r="J487" i="8" s="1"/>
  <c r="I486" i="8"/>
  <c r="J486" i="8" s="1"/>
  <c r="I485" i="8"/>
  <c r="J485" i="8" s="1"/>
  <c r="I484" i="8"/>
  <c r="J484" i="8" s="1"/>
  <c r="J483" i="8"/>
  <c r="I483" i="8"/>
  <c r="I482" i="8"/>
  <c r="J482" i="8" s="1"/>
  <c r="I481" i="8"/>
  <c r="J481" i="8" s="1"/>
  <c r="I480" i="8"/>
  <c r="J480" i="8" s="1"/>
  <c r="I479" i="8"/>
  <c r="J479" i="8" s="1"/>
  <c r="I477" i="8"/>
  <c r="J477" i="8" s="1"/>
  <c r="J476" i="8"/>
  <c r="I476" i="8"/>
  <c r="I475" i="8"/>
  <c r="J475" i="8" s="1"/>
  <c r="I473" i="8"/>
  <c r="J473" i="8" s="1"/>
  <c r="I472" i="8"/>
  <c r="J472" i="8" s="1"/>
  <c r="J471" i="8"/>
  <c r="I471" i="8"/>
  <c r="I470" i="8"/>
  <c r="J470" i="8" s="1"/>
  <c r="I469" i="8"/>
  <c r="J469" i="8" s="1"/>
  <c r="I466" i="8"/>
  <c r="J466" i="8" s="1"/>
  <c r="I465" i="8"/>
  <c r="J465" i="8" s="1"/>
  <c r="I464" i="8"/>
  <c r="J464" i="8" s="1"/>
  <c r="J463" i="8"/>
  <c r="I463" i="8"/>
  <c r="I462" i="8"/>
  <c r="J462" i="8" s="1"/>
  <c r="I461" i="8"/>
  <c r="J461" i="8" s="1"/>
  <c r="I460" i="8"/>
  <c r="J460" i="8" s="1"/>
  <c r="I458" i="8"/>
  <c r="J458" i="8" s="1"/>
  <c r="I449" i="8"/>
  <c r="J449" i="8" s="1"/>
  <c r="J446" i="8"/>
  <c r="I446" i="8"/>
  <c r="I445" i="8"/>
  <c r="J445" i="8" s="1"/>
  <c r="I444" i="8"/>
  <c r="J444" i="8" s="1"/>
  <c r="I442" i="8"/>
  <c r="J442" i="8" s="1"/>
  <c r="J441" i="8"/>
  <c r="I441" i="8"/>
  <c r="I439" i="8"/>
  <c r="J439" i="8" s="1"/>
  <c r="I438" i="8"/>
  <c r="J438" i="8" s="1"/>
  <c r="I437" i="8"/>
  <c r="J437" i="8" s="1"/>
  <c r="I431" i="8"/>
  <c r="J431" i="8" s="1"/>
  <c r="I430" i="8"/>
  <c r="J430" i="8" s="1"/>
  <c r="J428" i="8"/>
  <c r="I428" i="8"/>
  <c r="I427" i="8"/>
  <c r="J427" i="8" s="1"/>
  <c r="I426" i="8"/>
  <c r="J426" i="8" s="1"/>
  <c r="I425" i="8"/>
  <c r="J425" i="8" s="1"/>
  <c r="I421" i="8"/>
  <c r="J421" i="8" s="1"/>
  <c r="I419" i="8"/>
  <c r="J419" i="8" s="1"/>
  <c r="J418" i="8"/>
  <c r="I418" i="8"/>
  <c r="I417" i="8"/>
  <c r="J417" i="8" s="1"/>
  <c r="I416" i="8"/>
  <c r="J416" i="8" s="1"/>
  <c r="I415" i="8"/>
  <c r="J415" i="8" s="1"/>
  <c r="J408" i="8"/>
  <c r="I408" i="8"/>
  <c r="I407" i="8"/>
  <c r="J407" i="8" s="1"/>
  <c r="I406" i="8"/>
  <c r="J406" i="8" s="1"/>
  <c r="I405" i="8"/>
  <c r="J405" i="8" s="1"/>
  <c r="I404" i="8"/>
  <c r="J404" i="8" s="1"/>
  <c r="I403" i="8"/>
  <c r="J403" i="8" s="1"/>
  <c r="J402" i="8"/>
  <c r="I402" i="8"/>
  <c r="I399" i="8"/>
  <c r="J399" i="8" s="1"/>
  <c r="I390" i="8"/>
  <c r="J390" i="8" s="1"/>
  <c r="I389" i="8"/>
  <c r="J389" i="8" s="1"/>
  <c r="I386" i="8"/>
  <c r="J386" i="8" s="1"/>
  <c r="I385" i="8"/>
  <c r="J385" i="8" s="1"/>
  <c r="J383" i="8"/>
  <c r="I383" i="8"/>
  <c r="I381" i="8"/>
  <c r="J381" i="8" s="1"/>
  <c r="I379" i="8"/>
  <c r="J379" i="8" s="1"/>
  <c r="I375" i="8"/>
  <c r="J375" i="8" s="1"/>
  <c r="J373" i="8"/>
  <c r="I373" i="8"/>
  <c r="I372" i="8"/>
  <c r="J372" i="8" s="1"/>
  <c r="I370" i="8"/>
  <c r="J370" i="8" s="1"/>
  <c r="I369" i="8"/>
  <c r="J369" i="8" s="1"/>
  <c r="I368" i="8"/>
  <c r="J368" i="8" s="1"/>
  <c r="I361" i="8"/>
  <c r="J361" i="8" s="1"/>
  <c r="J360" i="8"/>
  <c r="I360" i="8"/>
  <c r="I359" i="8"/>
  <c r="J359" i="8" s="1"/>
  <c r="I358" i="8"/>
  <c r="J358" i="8" s="1"/>
  <c r="I357" i="8"/>
  <c r="J357" i="8" s="1"/>
  <c r="I356" i="8"/>
  <c r="J356" i="8" s="1"/>
  <c r="I352" i="8"/>
  <c r="J352" i="8" s="1"/>
  <c r="J351" i="8"/>
  <c r="I351" i="8"/>
  <c r="I350" i="8"/>
  <c r="J350" i="8" s="1"/>
  <c r="I349" i="8"/>
  <c r="J349" i="8" s="1"/>
  <c r="I348" i="8"/>
  <c r="J348" i="8" s="1"/>
  <c r="J347" i="8"/>
  <c r="I347" i="8"/>
  <c r="I346" i="8"/>
  <c r="J346" i="8" s="1"/>
  <c r="I345" i="8"/>
  <c r="J345" i="8" s="1"/>
  <c r="I344" i="8"/>
  <c r="J344" i="8" s="1"/>
  <c r="I343" i="8"/>
  <c r="J343" i="8" s="1"/>
  <c r="I341" i="8"/>
  <c r="J341" i="8" s="1"/>
  <c r="J340" i="8"/>
  <c r="I340" i="8"/>
  <c r="I338" i="8"/>
  <c r="J338" i="8" s="1"/>
  <c r="I325" i="8"/>
  <c r="J325" i="8" s="1"/>
  <c r="I318" i="8"/>
  <c r="J318" i="8" s="1"/>
  <c r="I316" i="8"/>
  <c r="J316" i="8" s="1"/>
  <c r="I314" i="8"/>
  <c r="J314" i="8" s="1"/>
  <c r="J313" i="8"/>
  <c r="I313" i="8"/>
  <c r="I310" i="8"/>
  <c r="J310" i="8" s="1"/>
  <c r="I255" i="8"/>
  <c r="J255" i="8" s="1"/>
  <c r="I248" i="8"/>
  <c r="J248" i="8" s="1"/>
  <c r="J245" i="8"/>
  <c r="I245" i="8"/>
  <c r="I241" i="8"/>
  <c r="J241" i="8" s="1"/>
  <c r="I231" i="8"/>
  <c r="J231" i="8" s="1"/>
  <c r="I230" i="8"/>
  <c r="J230" i="8" s="1"/>
  <c r="I229" i="8"/>
  <c r="J229" i="8" s="1"/>
  <c r="I228" i="8"/>
  <c r="J228" i="8" s="1"/>
  <c r="J227" i="8"/>
  <c r="I227" i="8"/>
  <c r="I225" i="8"/>
  <c r="J225" i="8" s="1"/>
  <c r="I224" i="8"/>
  <c r="J224" i="8" s="1"/>
  <c r="I223" i="8"/>
  <c r="J223" i="8" s="1"/>
  <c r="I220" i="8"/>
  <c r="J220" i="8" s="1"/>
  <c r="I219" i="8"/>
  <c r="J219" i="8" s="1"/>
  <c r="J218" i="8"/>
  <c r="I218" i="8"/>
  <c r="I217" i="8"/>
  <c r="J217" i="8" s="1"/>
  <c r="I211" i="8"/>
  <c r="J211" i="8" s="1"/>
  <c r="I210" i="8"/>
  <c r="J210" i="8" s="1"/>
  <c r="J209" i="8"/>
  <c r="I209" i="8"/>
  <c r="I206" i="8"/>
  <c r="J206" i="8" s="1"/>
  <c r="I205" i="8"/>
  <c r="J205" i="8" s="1"/>
  <c r="I203" i="8"/>
  <c r="J203" i="8" s="1"/>
  <c r="I202" i="8"/>
  <c r="J202" i="8" s="1"/>
  <c r="I195" i="8"/>
  <c r="J195" i="8" s="1"/>
  <c r="J194" i="8"/>
  <c r="I194" i="8"/>
  <c r="I191" i="8"/>
  <c r="J191" i="8" s="1"/>
  <c r="I189" i="8"/>
  <c r="J189" i="8" s="1"/>
  <c r="I183" i="8"/>
  <c r="J183" i="8" s="1"/>
  <c r="I181" i="8"/>
  <c r="J181" i="8" s="1"/>
  <c r="I179" i="8"/>
  <c r="J179" i="8" s="1"/>
  <c r="J177" i="8"/>
  <c r="I177" i="8"/>
  <c r="I162" i="8"/>
  <c r="J162" i="8" s="1"/>
  <c r="I161" i="8"/>
  <c r="J161" i="8" s="1"/>
  <c r="I157" i="8"/>
  <c r="J157" i="8" s="1"/>
  <c r="J155" i="8"/>
  <c r="I155" i="8"/>
  <c r="I153" i="8"/>
  <c r="J153" i="8" s="1"/>
  <c r="I148" i="8"/>
  <c r="J148" i="8" s="1"/>
  <c r="I142" i="8"/>
  <c r="J142" i="8" s="1"/>
  <c r="I140" i="8"/>
  <c r="J140" i="8" s="1"/>
  <c r="I139" i="8"/>
  <c r="J139" i="8" s="1"/>
  <c r="J138" i="8"/>
  <c r="I138" i="8"/>
  <c r="I136" i="8"/>
  <c r="J136" i="8" s="1"/>
  <c r="I133" i="8"/>
  <c r="J133" i="8" s="1"/>
  <c r="I132" i="8"/>
  <c r="J132" i="8" s="1"/>
  <c r="I131" i="8"/>
  <c r="J131" i="8" s="1"/>
  <c r="I130" i="8"/>
  <c r="J130" i="8" s="1"/>
  <c r="J128" i="8"/>
  <c r="I128" i="8"/>
  <c r="I122" i="8"/>
  <c r="J122" i="8" s="1"/>
  <c r="I121" i="8"/>
  <c r="J121" i="8" s="1"/>
  <c r="I120" i="8"/>
  <c r="J120" i="8" s="1"/>
  <c r="J118" i="8"/>
  <c r="I118" i="8"/>
  <c r="I116" i="8"/>
  <c r="J116" i="8" s="1"/>
  <c r="I114" i="8"/>
  <c r="J114" i="8" s="1"/>
  <c r="I113" i="8"/>
  <c r="J113" i="8" s="1"/>
  <c r="I111" i="8"/>
  <c r="J111" i="8" s="1"/>
  <c r="I110" i="8"/>
  <c r="J110" i="8" s="1"/>
  <c r="J109" i="8"/>
  <c r="I109" i="8"/>
  <c r="I108" i="8"/>
  <c r="J108" i="8" s="1"/>
  <c r="I106" i="8"/>
  <c r="J106" i="8" s="1"/>
  <c r="I105" i="8"/>
  <c r="J105" i="8" s="1"/>
  <c r="I103" i="8"/>
  <c r="J103" i="8" s="1"/>
  <c r="I102" i="8"/>
  <c r="J102" i="8" s="1"/>
  <c r="J100" i="8"/>
  <c r="I100" i="8"/>
  <c r="I97" i="8"/>
  <c r="J97" i="8" s="1"/>
  <c r="I96" i="8"/>
  <c r="J96" i="8" s="1"/>
  <c r="I95" i="8"/>
  <c r="J95" i="8" s="1"/>
  <c r="J93" i="8"/>
  <c r="I93" i="8"/>
  <c r="I92" i="8"/>
  <c r="J92" i="8" s="1"/>
  <c r="I91" i="8"/>
  <c r="J91" i="8" s="1"/>
  <c r="I90" i="8"/>
  <c r="J90" i="8" s="1"/>
  <c r="I89" i="8"/>
  <c r="J89" i="8" s="1"/>
  <c r="I88" i="8"/>
  <c r="J88" i="8" s="1"/>
  <c r="J87" i="8"/>
  <c r="I87" i="8"/>
  <c r="I86" i="8"/>
  <c r="J86" i="8" s="1"/>
  <c r="I85" i="8"/>
  <c r="J85" i="8" s="1"/>
  <c r="I78" i="8"/>
  <c r="J78" i="8" s="1"/>
  <c r="I75" i="8"/>
  <c r="J75" i="8" s="1"/>
  <c r="I74" i="8"/>
  <c r="J74" i="8" s="1"/>
  <c r="J73" i="8"/>
  <c r="I73" i="8"/>
  <c r="I72" i="8"/>
  <c r="J72" i="8" s="1"/>
  <c r="I70" i="8"/>
  <c r="J70" i="8" s="1"/>
  <c r="I69" i="8"/>
  <c r="J69" i="8" s="1"/>
  <c r="J66" i="8"/>
  <c r="I66" i="8"/>
  <c r="I65" i="8"/>
  <c r="J65" i="8" s="1"/>
  <c r="I64" i="8"/>
  <c r="J64" i="8" s="1"/>
  <c r="I62" i="8"/>
  <c r="J62" i="8" s="1"/>
  <c r="I61" i="8"/>
  <c r="J61" i="8" s="1"/>
  <c r="I58" i="8"/>
  <c r="J58" i="8" s="1"/>
  <c r="J57" i="8"/>
  <c r="I57" i="8"/>
  <c r="I55" i="8"/>
  <c r="J55" i="8" s="1"/>
  <c r="I49" i="8"/>
  <c r="J49" i="8" s="1"/>
  <c r="I43" i="8"/>
  <c r="J43" i="8" s="1"/>
  <c r="I39" i="8"/>
  <c r="J39" i="8" s="1"/>
  <c r="I38" i="8"/>
  <c r="J38" i="8" s="1"/>
  <c r="J36" i="8"/>
  <c r="I36" i="8"/>
  <c r="I34" i="8"/>
  <c r="J34" i="8" s="1"/>
  <c r="I31" i="8"/>
  <c r="J31" i="8" s="1"/>
  <c r="I26" i="8"/>
  <c r="J26" i="8" s="1"/>
  <c r="J21" i="8"/>
  <c r="I21" i="8"/>
  <c r="I13" i="8"/>
  <c r="J13" i="8" s="1"/>
  <c r="I10" i="8"/>
  <c r="J10" i="8" s="1"/>
  <c r="I7" i="8"/>
  <c r="J7" i="8" s="1"/>
  <c r="I6" i="8"/>
  <c r="J6" i="8" s="1"/>
  <c r="I1792" i="8"/>
  <c r="J1792" i="8" s="1"/>
  <c r="I1791" i="8"/>
  <c r="J1791" i="8" s="1"/>
  <c r="I1790" i="8"/>
  <c r="J1790" i="8" s="1"/>
  <c r="J1789" i="8"/>
  <c r="I1789" i="8"/>
  <c r="I1788" i="8"/>
  <c r="J1788" i="8" s="1"/>
  <c r="I1787" i="8"/>
  <c r="J1787" i="8" s="1"/>
  <c r="I1786" i="8"/>
  <c r="J1786" i="8" s="1"/>
  <c r="I1785" i="8"/>
  <c r="J1785" i="8" s="1"/>
  <c r="I1784" i="8"/>
  <c r="J1784" i="8" s="1"/>
  <c r="I1783" i="8"/>
  <c r="J1783" i="8" s="1"/>
  <c r="I1782" i="8"/>
  <c r="J1782" i="8" s="1"/>
  <c r="I1781" i="8"/>
  <c r="J1781" i="8" s="1"/>
  <c r="I1780" i="8"/>
  <c r="J1780" i="8" s="1"/>
  <c r="I1779" i="8"/>
  <c r="J1779" i="8" s="1"/>
  <c r="I1778" i="8"/>
  <c r="J1778" i="8" s="1"/>
  <c r="I1777" i="8"/>
  <c r="J1777" i="8" s="1"/>
  <c r="I1776" i="8"/>
  <c r="J1776" i="8" s="1"/>
  <c r="I1775" i="8"/>
  <c r="J1775" i="8" s="1"/>
  <c r="I1774" i="8"/>
  <c r="J1774" i="8" s="1"/>
  <c r="J1773" i="8"/>
  <c r="I1773" i="8"/>
  <c r="I1772" i="8"/>
  <c r="J1772" i="8" s="1"/>
  <c r="I1771" i="8"/>
  <c r="J1771" i="8" s="1"/>
  <c r="I1770" i="8"/>
  <c r="J1770" i="8" s="1"/>
  <c r="I1769" i="8"/>
  <c r="J1769" i="8" s="1"/>
  <c r="I1768" i="8"/>
  <c r="J1768" i="8" s="1"/>
  <c r="I1767" i="8"/>
  <c r="J1767" i="8" s="1"/>
  <c r="I1766" i="8"/>
  <c r="J1766" i="8" s="1"/>
  <c r="I1765" i="8"/>
  <c r="J1765" i="8" s="1"/>
  <c r="I1764" i="8"/>
  <c r="J1764" i="8" s="1"/>
  <c r="I1763" i="8"/>
  <c r="J1763" i="8" s="1"/>
  <c r="I1762" i="8"/>
  <c r="J1762" i="8" s="1"/>
  <c r="I1761" i="8"/>
  <c r="J1761" i="8" s="1"/>
  <c r="I1760" i="8"/>
  <c r="J1760" i="8" s="1"/>
  <c r="I1759" i="8"/>
  <c r="J1759" i="8" s="1"/>
  <c r="I1758" i="8"/>
  <c r="J1758" i="8" s="1"/>
  <c r="J1757" i="8"/>
  <c r="I1757" i="8"/>
  <c r="I1756" i="8"/>
  <c r="J1756" i="8" s="1"/>
  <c r="I1755" i="8"/>
  <c r="J1755" i="8" s="1"/>
  <c r="I1754" i="8"/>
  <c r="J1754" i="8" s="1"/>
  <c r="I1753" i="8"/>
  <c r="J1753" i="8" s="1"/>
  <c r="I1751" i="8"/>
  <c r="J1751" i="8" s="1"/>
  <c r="I1750" i="8"/>
  <c r="J1750" i="8" s="1"/>
  <c r="I1749" i="8"/>
  <c r="J1749" i="8" s="1"/>
  <c r="I1748" i="8"/>
  <c r="J1748" i="8" s="1"/>
  <c r="I1747" i="8"/>
  <c r="J1747" i="8" s="1"/>
  <c r="I1746" i="8"/>
  <c r="J1746" i="8" s="1"/>
  <c r="I1745" i="8"/>
  <c r="J1745" i="8" s="1"/>
  <c r="I1744" i="8"/>
  <c r="J1744" i="8" s="1"/>
  <c r="I1743" i="8"/>
  <c r="J1743" i="8" s="1"/>
  <c r="I1742" i="8"/>
  <c r="J1742" i="8" s="1"/>
  <c r="I1741" i="8"/>
  <c r="J1741" i="8" s="1"/>
  <c r="J1740" i="8"/>
  <c r="I1740" i="8"/>
  <c r="I1739" i="8"/>
  <c r="J1739" i="8" s="1"/>
  <c r="I1738" i="8"/>
  <c r="J1738" i="8" s="1"/>
  <c r="I1737" i="8"/>
  <c r="J1737" i="8" s="1"/>
  <c r="I1736" i="8"/>
  <c r="J1736" i="8" s="1"/>
  <c r="I1735" i="8"/>
  <c r="J1735" i="8" s="1"/>
  <c r="I1734" i="8"/>
  <c r="J1734" i="8" s="1"/>
  <c r="I1733" i="8"/>
  <c r="J1733" i="8" s="1"/>
  <c r="I1732" i="8"/>
  <c r="J1732" i="8" s="1"/>
  <c r="I1731" i="8"/>
  <c r="J1731" i="8" s="1"/>
  <c r="I1730" i="8"/>
  <c r="J1730" i="8" s="1"/>
  <c r="I1729" i="8"/>
  <c r="J1729" i="8" s="1"/>
  <c r="I1728" i="8"/>
  <c r="J1728" i="8" s="1"/>
  <c r="I1727" i="8"/>
  <c r="J1727" i="8" s="1"/>
  <c r="I1726" i="8"/>
  <c r="J1726" i="8" s="1"/>
  <c r="I1725" i="8"/>
  <c r="J1725" i="8" s="1"/>
  <c r="J1724" i="8"/>
  <c r="I1724" i="8"/>
  <c r="I1723" i="8"/>
  <c r="J1723" i="8" s="1"/>
  <c r="I1722" i="8"/>
  <c r="J1722" i="8" s="1"/>
  <c r="I1721" i="8"/>
  <c r="J1721" i="8" s="1"/>
  <c r="I1720" i="8"/>
  <c r="J1720" i="8" s="1"/>
  <c r="I1719" i="8"/>
  <c r="J1719" i="8" s="1"/>
  <c r="I1718" i="8"/>
  <c r="J1718" i="8" s="1"/>
  <c r="I1717" i="8"/>
  <c r="J1717" i="8" s="1"/>
  <c r="J1716" i="8"/>
  <c r="I1716" i="8"/>
  <c r="I1715" i="8"/>
  <c r="J1715" i="8" s="1"/>
  <c r="I1714" i="8"/>
  <c r="J1714" i="8" s="1"/>
  <c r="I1713" i="8"/>
  <c r="J1713" i="8" s="1"/>
  <c r="I1712" i="8"/>
  <c r="J1712" i="8" s="1"/>
  <c r="I1711" i="8"/>
  <c r="J1711" i="8" s="1"/>
  <c r="J1710" i="8"/>
  <c r="I1710" i="8"/>
  <c r="I1709" i="8"/>
  <c r="J1709" i="8" s="1"/>
  <c r="I1708" i="8"/>
  <c r="J1708" i="8" s="1"/>
  <c r="I1707" i="8"/>
  <c r="J1707" i="8" s="1"/>
  <c r="I1706" i="8"/>
  <c r="J1706" i="8" s="1"/>
  <c r="I1705" i="8"/>
  <c r="J1705" i="8" s="1"/>
  <c r="I1704" i="8"/>
  <c r="J1704" i="8" s="1"/>
  <c r="I1703" i="8"/>
  <c r="J1703" i="8" s="1"/>
  <c r="I1702" i="8"/>
  <c r="J1702" i="8" s="1"/>
  <c r="I1701" i="8"/>
  <c r="J1701" i="8" s="1"/>
  <c r="I1700" i="8"/>
  <c r="J1700" i="8" s="1"/>
  <c r="I1699" i="8"/>
  <c r="J1699" i="8" s="1"/>
  <c r="I1698" i="8"/>
  <c r="J1698" i="8" s="1"/>
  <c r="I1697" i="8"/>
  <c r="J1697" i="8" s="1"/>
  <c r="I1696" i="8"/>
  <c r="J1696" i="8" s="1"/>
  <c r="I1695" i="8"/>
  <c r="J1695" i="8" s="1"/>
  <c r="I1694" i="8"/>
  <c r="J1694" i="8" s="1"/>
  <c r="I1693" i="8"/>
  <c r="J1693" i="8" s="1"/>
  <c r="J1692" i="8"/>
  <c r="I1692" i="8"/>
  <c r="I1691" i="8"/>
  <c r="J1691" i="8" s="1"/>
  <c r="I1690" i="8"/>
  <c r="J1690" i="8" s="1"/>
  <c r="I1689" i="8"/>
  <c r="J1689" i="8" s="1"/>
  <c r="I1688" i="8"/>
  <c r="J1688" i="8" s="1"/>
  <c r="I1687" i="8"/>
  <c r="J1687" i="8" s="1"/>
  <c r="I1686" i="8"/>
  <c r="J1686" i="8" s="1"/>
  <c r="I1685" i="8"/>
  <c r="J1685" i="8" s="1"/>
  <c r="J1684" i="8"/>
  <c r="I1684" i="8"/>
  <c r="I1683" i="8"/>
  <c r="J1683" i="8" s="1"/>
  <c r="I1682" i="8"/>
  <c r="J1682" i="8" s="1"/>
  <c r="I1681" i="8"/>
  <c r="J1681" i="8" s="1"/>
  <c r="I1680" i="8"/>
  <c r="J1680" i="8" s="1"/>
  <c r="I1679" i="8"/>
  <c r="J1679" i="8" s="1"/>
  <c r="J1678" i="8"/>
  <c r="I1678" i="8"/>
  <c r="I1677" i="8"/>
  <c r="J1677" i="8" s="1"/>
  <c r="I1676" i="8"/>
  <c r="J1676" i="8" s="1"/>
  <c r="I1675" i="8"/>
  <c r="J1675" i="8" s="1"/>
  <c r="I1674" i="8"/>
  <c r="J1674" i="8" s="1"/>
  <c r="I1673" i="8"/>
  <c r="J1673" i="8" s="1"/>
  <c r="I1671" i="8"/>
  <c r="J1671" i="8" s="1"/>
  <c r="I1670" i="8"/>
  <c r="J1670" i="8" s="1"/>
  <c r="I1668" i="8"/>
  <c r="J1668" i="8" s="1"/>
  <c r="I1667" i="8"/>
  <c r="J1667" i="8" s="1"/>
  <c r="I1666" i="8"/>
  <c r="J1666" i="8" s="1"/>
  <c r="I1665" i="8"/>
  <c r="J1665" i="8" s="1"/>
  <c r="I1664" i="8"/>
  <c r="J1664" i="8" s="1"/>
  <c r="I1663" i="8"/>
  <c r="J1663" i="8" s="1"/>
  <c r="I1662" i="8"/>
  <c r="J1662" i="8" s="1"/>
  <c r="I1661" i="8"/>
  <c r="J1661" i="8" s="1"/>
  <c r="I1660" i="8"/>
  <c r="J1660" i="8" s="1"/>
  <c r="I1659" i="8"/>
  <c r="J1659" i="8" s="1"/>
  <c r="J1658" i="8"/>
  <c r="I1658" i="8"/>
  <c r="I1657" i="8"/>
  <c r="J1657" i="8" s="1"/>
  <c r="I1656" i="8"/>
  <c r="J1656" i="8" s="1"/>
  <c r="I1655" i="8"/>
  <c r="J1655" i="8" s="1"/>
  <c r="I1654" i="8"/>
  <c r="J1654" i="8" s="1"/>
  <c r="I1653" i="8"/>
  <c r="J1653" i="8" s="1"/>
  <c r="I1652" i="8"/>
  <c r="J1652" i="8" s="1"/>
  <c r="I1651" i="8"/>
  <c r="J1651" i="8" s="1"/>
  <c r="J1650" i="8"/>
  <c r="I1650" i="8"/>
  <c r="I1649" i="8"/>
  <c r="J1649" i="8" s="1"/>
  <c r="I1648" i="8"/>
  <c r="J1648" i="8" s="1"/>
  <c r="I1647" i="8"/>
  <c r="J1647" i="8" s="1"/>
  <c r="I1646" i="8"/>
  <c r="J1646" i="8" s="1"/>
  <c r="I1645" i="8"/>
  <c r="J1645" i="8" s="1"/>
  <c r="J1644" i="8"/>
  <c r="I1644" i="8"/>
  <c r="I1643" i="8"/>
  <c r="J1643" i="8" s="1"/>
  <c r="I1642" i="8"/>
  <c r="J1642" i="8" s="1"/>
  <c r="I1641" i="8"/>
  <c r="J1641" i="8" s="1"/>
  <c r="I1640" i="8"/>
  <c r="J1640" i="8" s="1"/>
  <c r="I1639" i="8"/>
  <c r="J1639" i="8" s="1"/>
  <c r="I1638" i="8"/>
  <c r="J1638" i="8" s="1"/>
  <c r="I1637" i="8"/>
  <c r="J1637" i="8" s="1"/>
  <c r="I1636" i="8"/>
  <c r="J1636" i="8" s="1"/>
  <c r="I1635" i="8"/>
  <c r="J1635" i="8" s="1"/>
  <c r="I1634" i="8"/>
  <c r="J1634" i="8" s="1"/>
  <c r="I1633" i="8"/>
  <c r="J1633" i="8" s="1"/>
  <c r="I1632" i="8"/>
  <c r="J1632" i="8" s="1"/>
  <c r="I1631" i="8"/>
  <c r="J1631" i="8" s="1"/>
  <c r="I1630" i="8"/>
  <c r="J1630" i="8" s="1"/>
  <c r="I1629" i="8"/>
  <c r="J1629" i="8" s="1"/>
  <c r="J1628" i="8"/>
  <c r="I1628" i="8"/>
  <c r="I1627" i="8"/>
  <c r="J1627" i="8" s="1"/>
  <c r="I1626" i="8"/>
  <c r="J1626" i="8" s="1"/>
  <c r="I1625" i="8"/>
  <c r="J1625" i="8" s="1"/>
  <c r="I1623" i="8"/>
  <c r="J1623" i="8" s="1"/>
  <c r="I1622" i="8"/>
  <c r="J1622" i="8" s="1"/>
  <c r="I1621" i="8"/>
  <c r="J1621" i="8" s="1"/>
  <c r="I1620" i="8"/>
  <c r="J1620" i="8" s="1"/>
  <c r="J1619" i="8"/>
  <c r="I1619" i="8"/>
  <c r="I1617" i="8"/>
  <c r="J1617" i="8" s="1"/>
  <c r="I1616" i="8"/>
  <c r="J1616" i="8" s="1"/>
  <c r="I1615" i="8"/>
  <c r="J1615" i="8" s="1"/>
  <c r="I1614" i="8"/>
  <c r="J1614" i="8" s="1"/>
  <c r="I1613" i="8"/>
  <c r="J1613" i="8" s="1"/>
  <c r="J1612" i="8"/>
  <c r="I1612" i="8"/>
  <c r="I1610" i="8"/>
  <c r="J1610" i="8" s="1"/>
  <c r="I1609" i="8"/>
  <c r="J1609" i="8" s="1"/>
  <c r="I1608" i="8"/>
  <c r="J1608" i="8" s="1"/>
  <c r="I1607" i="8"/>
  <c r="J1607" i="8" s="1"/>
  <c r="I1606" i="8"/>
  <c r="J1606" i="8" s="1"/>
  <c r="I1605" i="8"/>
  <c r="J1605" i="8" s="1"/>
  <c r="I1604" i="8"/>
  <c r="J1604" i="8" s="1"/>
  <c r="J1603" i="8"/>
  <c r="I1603" i="8"/>
  <c r="I1602" i="8"/>
  <c r="J1602" i="8" s="1"/>
  <c r="I1601" i="8"/>
  <c r="J1601" i="8" s="1"/>
  <c r="I1600" i="8"/>
  <c r="J1600" i="8" s="1"/>
  <c r="I1599" i="8"/>
  <c r="J1599" i="8" s="1"/>
  <c r="I1597" i="8"/>
  <c r="J1597" i="8" s="1"/>
  <c r="I1596" i="8"/>
  <c r="J1596" i="8" s="1"/>
  <c r="I1594" i="8"/>
  <c r="J1594" i="8" s="1"/>
  <c r="I1593" i="8"/>
  <c r="J1593" i="8" s="1"/>
  <c r="I1592" i="8"/>
  <c r="J1592" i="8" s="1"/>
  <c r="J1591" i="8"/>
  <c r="I1591" i="8"/>
  <c r="I1590" i="8"/>
  <c r="J1590" i="8" s="1"/>
  <c r="I1589" i="8"/>
  <c r="J1589" i="8" s="1"/>
  <c r="I1588" i="8"/>
  <c r="J1588" i="8" s="1"/>
  <c r="I1587" i="8"/>
  <c r="J1587" i="8" s="1"/>
  <c r="I1586" i="8"/>
  <c r="J1586" i="8" s="1"/>
  <c r="I1585" i="8"/>
  <c r="J1585" i="8" s="1"/>
  <c r="I1584" i="8"/>
  <c r="J1584" i="8" s="1"/>
  <c r="J1583" i="8"/>
  <c r="I1583" i="8"/>
  <c r="I1582" i="8"/>
  <c r="J1582" i="8" s="1"/>
  <c r="I1581" i="8"/>
  <c r="J1581" i="8" s="1"/>
  <c r="I1580" i="8"/>
  <c r="J1580" i="8" s="1"/>
  <c r="I1579" i="8"/>
  <c r="J1579" i="8" s="1"/>
  <c r="I1578" i="8"/>
  <c r="J1578" i="8" s="1"/>
  <c r="J1577" i="8"/>
  <c r="I1577" i="8"/>
  <c r="I1576" i="8"/>
  <c r="J1576" i="8" s="1"/>
  <c r="I1575" i="8"/>
  <c r="J1575" i="8" s="1"/>
  <c r="I1569" i="8"/>
  <c r="J1569" i="8" s="1"/>
  <c r="I1568" i="8"/>
  <c r="J1568" i="8" s="1"/>
  <c r="I1567" i="8"/>
  <c r="J1567" i="8" s="1"/>
  <c r="I1566" i="8"/>
  <c r="J1566" i="8" s="1"/>
  <c r="I1564" i="8"/>
  <c r="J1564" i="8" s="1"/>
  <c r="I1563" i="8"/>
  <c r="J1563" i="8" s="1"/>
  <c r="I1562" i="8"/>
  <c r="J1562" i="8" s="1"/>
  <c r="I1559" i="8"/>
  <c r="J1559" i="8" s="1"/>
  <c r="I1557" i="8"/>
  <c r="J1557" i="8" s="1"/>
  <c r="J1556" i="8"/>
  <c r="I1556" i="8"/>
  <c r="I1555" i="8"/>
  <c r="J1555" i="8" s="1"/>
  <c r="I1554" i="8"/>
  <c r="J1554" i="8" s="1"/>
  <c r="I1552" i="8"/>
  <c r="J1552" i="8" s="1"/>
  <c r="I1551" i="8"/>
  <c r="J1551" i="8" s="1"/>
  <c r="I1549" i="8"/>
  <c r="J1549" i="8" s="1"/>
  <c r="I1546" i="8"/>
  <c r="J1546" i="8" s="1"/>
  <c r="I1538" i="8"/>
  <c r="J1538" i="8" s="1"/>
  <c r="I1537" i="8"/>
  <c r="J1537" i="8" s="1"/>
  <c r="I1536" i="8"/>
  <c r="J1536" i="8" s="1"/>
  <c r="I1535" i="8"/>
  <c r="J1535" i="8" s="1"/>
  <c r="I1534" i="8"/>
  <c r="J1534" i="8" s="1"/>
  <c r="I1533" i="8"/>
  <c r="J1533" i="8" s="1"/>
  <c r="I1532" i="8"/>
  <c r="J1532" i="8" s="1"/>
  <c r="I1530" i="8"/>
  <c r="J1530" i="8" s="1"/>
  <c r="I1527" i="8"/>
  <c r="J1527" i="8" s="1"/>
  <c r="I1522" i="8"/>
  <c r="J1522" i="8" s="1"/>
  <c r="I1513" i="8"/>
  <c r="J1513" i="8" s="1"/>
  <c r="I1510" i="8"/>
  <c r="J1510" i="8" s="1"/>
  <c r="I1508" i="8"/>
  <c r="J1508" i="8" s="1"/>
  <c r="I1507" i="8"/>
  <c r="J1507" i="8" s="1"/>
  <c r="I1506" i="8"/>
  <c r="J1506" i="8" s="1"/>
  <c r="J1505" i="8"/>
  <c r="I1505" i="8"/>
  <c r="I1504" i="8"/>
  <c r="J1504" i="8" s="1"/>
  <c r="I1503" i="8"/>
  <c r="J1503" i="8" s="1"/>
  <c r="I1501" i="8"/>
  <c r="J1501" i="8" s="1"/>
  <c r="I1499" i="8"/>
  <c r="J1499" i="8" s="1"/>
  <c r="I1497" i="8"/>
  <c r="J1497" i="8" s="1"/>
  <c r="I1496" i="8"/>
  <c r="J1496" i="8" s="1"/>
  <c r="I1495" i="8"/>
  <c r="J1495" i="8" s="1"/>
  <c r="I1494" i="8"/>
  <c r="J1494" i="8" s="1"/>
  <c r="I1493" i="8"/>
  <c r="J1493" i="8" s="1"/>
  <c r="J1492" i="8"/>
  <c r="I1492" i="8"/>
  <c r="I1491" i="8"/>
  <c r="J1491" i="8" s="1"/>
  <c r="I1490" i="8"/>
  <c r="J1490" i="8" s="1"/>
  <c r="I1489" i="8"/>
  <c r="J1489" i="8" s="1"/>
  <c r="I1488" i="8"/>
  <c r="J1488" i="8" s="1"/>
  <c r="I1487" i="8"/>
  <c r="J1487" i="8" s="1"/>
  <c r="I1486" i="8"/>
  <c r="J1486" i="8" s="1"/>
  <c r="I1485" i="8"/>
  <c r="J1485" i="8" s="1"/>
  <c r="J1483" i="8"/>
  <c r="I1483" i="8"/>
  <c r="I1482" i="8"/>
  <c r="J1482" i="8" s="1"/>
  <c r="I1481" i="8"/>
  <c r="J1481" i="8" s="1"/>
  <c r="I1480" i="8"/>
  <c r="J1480" i="8" s="1"/>
  <c r="I1479" i="8"/>
  <c r="J1479" i="8" s="1"/>
  <c r="I1478" i="8"/>
  <c r="J1478" i="8" s="1"/>
  <c r="I1477" i="8"/>
  <c r="J1477" i="8" s="1"/>
  <c r="I1476" i="8"/>
  <c r="J1476" i="8" s="1"/>
  <c r="I1475" i="8"/>
  <c r="J1475" i="8" s="1"/>
  <c r="I1474" i="8"/>
  <c r="J1474" i="8" s="1"/>
  <c r="I1473" i="8"/>
  <c r="J1473" i="8" s="1"/>
  <c r="I1472" i="8"/>
  <c r="J1472" i="8" s="1"/>
  <c r="I1471" i="8"/>
  <c r="J1471" i="8" s="1"/>
  <c r="I1470" i="8"/>
  <c r="J1470" i="8" s="1"/>
  <c r="J1469" i="8"/>
  <c r="I1469" i="8"/>
  <c r="I1468" i="8"/>
  <c r="J1468" i="8" s="1"/>
  <c r="I1467" i="8"/>
  <c r="J1467" i="8" s="1"/>
  <c r="I1466" i="8"/>
  <c r="J1466" i="8" s="1"/>
  <c r="I1465" i="8"/>
  <c r="J1465" i="8" s="1"/>
  <c r="I1464" i="8"/>
  <c r="J1464" i="8" s="1"/>
  <c r="I1463" i="8"/>
  <c r="J1463" i="8" s="1"/>
  <c r="I1462" i="8"/>
  <c r="J1462" i="8" s="1"/>
  <c r="I1461" i="8"/>
  <c r="J1461" i="8" s="1"/>
  <c r="I1460" i="8"/>
  <c r="J1460" i="8" s="1"/>
  <c r="I1459" i="8"/>
  <c r="J1459" i="8" s="1"/>
  <c r="I1458" i="8"/>
  <c r="J1458" i="8" s="1"/>
  <c r="I1457" i="8"/>
  <c r="J1457" i="8" s="1"/>
  <c r="I1456" i="8"/>
  <c r="J1456" i="8" s="1"/>
  <c r="I1455" i="8"/>
  <c r="J1455" i="8" s="1"/>
  <c r="I1454" i="8"/>
  <c r="J1454" i="8" s="1"/>
  <c r="I1453" i="8"/>
  <c r="J1453" i="8" s="1"/>
  <c r="I1452" i="8"/>
  <c r="J1452" i="8" s="1"/>
  <c r="J1451" i="8"/>
  <c r="I1451" i="8"/>
  <c r="I1450" i="8"/>
  <c r="J1450" i="8" s="1"/>
  <c r="I1449" i="8"/>
  <c r="J1449" i="8" s="1"/>
  <c r="I1448" i="8"/>
  <c r="J1448" i="8" s="1"/>
  <c r="I1447" i="8"/>
  <c r="J1447" i="8" s="1"/>
  <c r="I1446" i="8"/>
  <c r="J1446" i="8" s="1"/>
  <c r="I1445" i="8"/>
  <c r="J1445" i="8" s="1"/>
  <c r="I1444" i="8"/>
  <c r="J1444" i="8" s="1"/>
  <c r="I1443" i="8"/>
  <c r="J1443" i="8" s="1"/>
  <c r="I1442" i="8"/>
  <c r="J1442" i="8" s="1"/>
  <c r="I1441" i="8"/>
  <c r="J1441" i="8" s="1"/>
  <c r="I1440" i="8"/>
  <c r="J1440" i="8" s="1"/>
  <c r="I1439" i="8"/>
  <c r="J1439" i="8" s="1"/>
  <c r="I1438" i="8"/>
  <c r="J1438" i="8" s="1"/>
  <c r="I1435" i="8"/>
  <c r="J1435" i="8" s="1"/>
  <c r="I1434" i="8"/>
  <c r="J1434" i="8" s="1"/>
  <c r="J1433" i="8"/>
  <c r="I1433" i="8"/>
  <c r="I1429" i="8"/>
  <c r="J1429" i="8" s="1"/>
  <c r="I1425" i="8"/>
  <c r="J1425" i="8" s="1"/>
  <c r="I1424" i="8"/>
  <c r="J1424" i="8" s="1"/>
  <c r="I1422" i="8"/>
  <c r="J1422" i="8" s="1"/>
  <c r="I1419" i="8"/>
  <c r="J1419" i="8" s="1"/>
  <c r="I1417" i="8"/>
  <c r="J1417" i="8" s="1"/>
  <c r="I1416" i="8"/>
  <c r="J1416" i="8" s="1"/>
  <c r="I1414" i="8"/>
  <c r="J1414" i="8" s="1"/>
  <c r="I1409" i="8"/>
  <c r="J1409" i="8" s="1"/>
  <c r="I1404" i="8"/>
  <c r="J1404" i="8" s="1"/>
  <c r="I1403" i="8"/>
  <c r="J1403" i="8" s="1"/>
  <c r="I1402" i="8"/>
  <c r="J1402" i="8" s="1"/>
  <c r="I1401" i="8"/>
  <c r="J1401" i="8" s="1"/>
  <c r="I1399" i="8"/>
  <c r="J1399" i="8" s="1"/>
  <c r="I1398" i="8"/>
  <c r="J1398" i="8" s="1"/>
  <c r="J1397" i="8"/>
  <c r="I1397" i="8"/>
  <c r="I1396" i="8"/>
  <c r="J1396" i="8" s="1"/>
  <c r="I1395" i="8"/>
  <c r="J1395" i="8" s="1"/>
  <c r="I1394" i="8"/>
  <c r="J1394" i="8" s="1"/>
  <c r="I1393" i="8"/>
  <c r="J1393" i="8" s="1"/>
  <c r="I1392" i="8"/>
  <c r="J1392" i="8" s="1"/>
  <c r="I1391" i="8"/>
  <c r="J1391" i="8" s="1"/>
  <c r="I1390" i="8"/>
  <c r="J1390" i="8" s="1"/>
  <c r="I1389" i="8"/>
  <c r="J1389" i="8" s="1"/>
  <c r="I1387" i="8"/>
  <c r="J1387" i="8" s="1"/>
  <c r="I1386" i="8"/>
  <c r="J1386" i="8" s="1"/>
  <c r="I1384" i="8"/>
  <c r="J1384" i="8" s="1"/>
  <c r="I1383" i="8"/>
  <c r="J1383" i="8" s="1"/>
  <c r="I1382" i="8"/>
  <c r="J1382" i="8" s="1"/>
  <c r="J1380" i="8"/>
  <c r="I1380" i="8"/>
  <c r="I1379" i="8"/>
  <c r="J1379" i="8" s="1"/>
  <c r="I1378" i="8"/>
  <c r="J1378" i="8" s="1"/>
  <c r="I1377" i="8"/>
  <c r="J1377" i="8" s="1"/>
  <c r="I1376" i="8"/>
  <c r="J1376" i="8" s="1"/>
  <c r="I1375" i="8"/>
  <c r="J1375" i="8" s="1"/>
  <c r="I1374" i="8"/>
  <c r="J1374" i="8" s="1"/>
  <c r="I1373" i="8"/>
  <c r="J1373" i="8" s="1"/>
  <c r="I1372" i="8"/>
  <c r="J1372" i="8" s="1"/>
  <c r="I1371" i="8"/>
  <c r="J1371" i="8" s="1"/>
  <c r="I1370" i="8"/>
  <c r="J1370" i="8" s="1"/>
  <c r="I1369" i="8"/>
  <c r="J1369" i="8" s="1"/>
  <c r="I1368" i="8"/>
  <c r="J1368" i="8" s="1"/>
  <c r="I1367" i="8"/>
  <c r="J1367" i="8" s="1"/>
  <c r="I1366" i="8"/>
  <c r="J1366" i="8" s="1"/>
  <c r="I1365" i="8"/>
  <c r="J1365" i="8" s="1"/>
  <c r="I1364" i="8"/>
  <c r="J1364" i="8" s="1"/>
  <c r="I1363" i="8"/>
  <c r="J1363" i="8" s="1"/>
  <c r="J1362" i="8"/>
  <c r="I1362" i="8"/>
  <c r="I1361" i="8"/>
  <c r="J1361" i="8" s="1"/>
  <c r="I1360" i="8"/>
  <c r="J1360" i="8" s="1"/>
  <c r="I1359" i="8"/>
  <c r="J1359" i="8" s="1"/>
  <c r="I1358" i="8"/>
  <c r="J1358" i="8" s="1"/>
  <c r="I1357" i="8"/>
  <c r="J1357" i="8" s="1"/>
  <c r="I1356" i="8"/>
  <c r="J1356" i="8" s="1"/>
  <c r="I1355" i="8"/>
  <c r="J1355" i="8" s="1"/>
  <c r="I1354" i="8"/>
  <c r="J1354" i="8" s="1"/>
  <c r="I1353" i="8"/>
  <c r="J1353" i="8" s="1"/>
  <c r="I1352" i="8"/>
  <c r="J1352" i="8" s="1"/>
  <c r="I1351" i="8"/>
  <c r="J1351" i="8" s="1"/>
  <c r="I1350" i="8"/>
  <c r="J1350" i="8" s="1"/>
  <c r="I1349" i="8"/>
  <c r="J1349" i="8" s="1"/>
  <c r="I1348" i="8"/>
  <c r="J1348" i="8" s="1"/>
  <c r="I1347" i="8"/>
  <c r="J1347" i="8" s="1"/>
  <c r="J1346" i="8"/>
  <c r="I1346" i="8"/>
  <c r="I1345" i="8"/>
  <c r="J1345" i="8" s="1"/>
  <c r="I1344" i="8"/>
  <c r="J1344" i="8" s="1"/>
  <c r="I1343" i="8"/>
  <c r="J1343" i="8" s="1"/>
  <c r="I1342" i="8"/>
  <c r="J1342" i="8" s="1"/>
  <c r="I1341" i="8"/>
  <c r="J1341" i="8" s="1"/>
  <c r="I1340" i="8"/>
  <c r="J1340" i="8" s="1"/>
  <c r="I1339" i="8"/>
  <c r="J1339" i="8" s="1"/>
  <c r="I1338" i="8"/>
  <c r="J1338" i="8" s="1"/>
  <c r="I1337" i="8"/>
  <c r="J1337" i="8" s="1"/>
  <c r="I1336" i="8"/>
  <c r="J1336" i="8" s="1"/>
  <c r="I1335" i="8"/>
  <c r="J1335" i="8" s="1"/>
  <c r="I1334" i="8"/>
  <c r="J1334" i="8" s="1"/>
  <c r="I1333" i="8"/>
  <c r="J1333" i="8" s="1"/>
  <c r="I1332" i="8"/>
  <c r="J1332" i="8" s="1"/>
  <c r="I1331" i="8"/>
  <c r="J1331" i="8" s="1"/>
  <c r="J1330" i="8"/>
  <c r="I1330" i="8"/>
  <c r="I1329" i="8"/>
  <c r="J1329" i="8" s="1"/>
  <c r="I1328" i="8"/>
  <c r="J1328" i="8" s="1"/>
  <c r="I1327" i="8"/>
  <c r="J1327" i="8" s="1"/>
  <c r="I1326" i="8"/>
  <c r="J1326" i="8" s="1"/>
  <c r="I1325" i="8"/>
  <c r="J1325" i="8" s="1"/>
  <c r="I1324" i="8"/>
  <c r="J1324" i="8" s="1"/>
  <c r="I1323" i="8"/>
  <c r="J1323" i="8" s="1"/>
  <c r="I1322" i="8"/>
  <c r="J1322" i="8" s="1"/>
  <c r="I1321" i="8"/>
  <c r="J1321" i="8" s="1"/>
  <c r="I1320" i="8"/>
  <c r="J1320" i="8" s="1"/>
  <c r="I1319" i="8"/>
  <c r="J1319" i="8" s="1"/>
  <c r="I1318" i="8"/>
  <c r="J1318" i="8" s="1"/>
  <c r="I1317" i="8"/>
  <c r="J1317" i="8" s="1"/>
  <c r="J1316" i="8"/>
  <c r="I1316" i="8"/>
  <c r="I1315" i="8"/>
  <c r="J1315" i="8" s="1"/>
  <c r="I1314" i="8"/>
  <c r="J1314" i="8" s="1"/>
  <c r="I1313" i="8"/>
  <c r="J1313" i="8" s="1"/>
  <c r="I1312" i="8"/>
  <c r="J1312" i="8" s="1"/>
  <c r="I1311" i="8"/>
  <c r="J1311" i="8" s="1"/>
  <c r="I1310" i="8"/>
  <c r="J1310" i="8" s="1"/>
  <c r="I1309" i="8"/>
  <c r="J1309" i="8" s="1"/>
  <c r="I1302" i="8"/>
  <c r="J1302" i="8" s="1"/>
  <c r="I1293" i="8"/>
  <c r="J1293" i="8" s="1"/>
  <c r="I1291" i="8"/>
  <c r="J1291" i="8" s="1"/>
  <c r="I1290" i="8"/>
  <c r="J1290" i="8" s="1"/>
  <c r="I1273" i="8"/>
  <c r="J1273" i="8" s="1"/>
  <c r="I1261" i="8"/>
  <c r="J1261" i="8" s="1"/>
  <c r="I1253" i="8"/>
  <c r="J1253" i="8" s="1"/>
  <c r="I1249" i="8"/>
  <c r="J1249" i="8" s="1"/>
  <c r="I1243" i="8"/>
  <c r="J1243" i="8" s="1"/>
  <c r="I1237" i="8"/>
  <c r="J1237" i="8" s="1"/>
  <c r="I1217" i="8"/>
  <c r="J1217" i="8" s="1"/>
  <c r="I1211" i="8"/>
  <c r="J1211" i="8" s="1"/>
  <c r="I1188" i="8"/>
  <c r="J1188" i="8" s="1"/>
  <c r="I1187" i="8"/>
  <c r="J1187" i="8" s="1"/>
  <c r="I1183" i="8"/>
  <c r="J1183" i="8" s="1"/>
  <c r="I1182" i="8"/>
  <c r="J1182" i="8" s="1"/>
  <c r="I1181" i="8"/>
  <c r="J1181" i="8" s="1"/>
  <c r="I1178" i="8"/>
  <c r="J1178" i="8" s="1"/>
  <c r="I1174" i="8"/>
  <c r="J1174" i="8" s="1"/>
  <c r="I1173" i="8"/>
  <c r="J1173" i="8" s="1"/>
  <c r="I1171" i="8"/>
  <c r="J1171" i="8" s="1"/>
  <c r="I1168" i="8"/>
  <c r="J1168" i="8" s="1"/>
  <c r="I1166" i="8"/>
  <c r="J1166" i="8" s="1"/>
  <c r="I1163" i="8"/>
  <c r="J1163" i="8" s="1"/>
  <c r="J1152" i="8"/>
  <c r="I1152" i="8"/>
  <c r="I1146" i="8"/>
  <c r="J1146" i="8" s="1"/>
  <c r="I1145" i="8"/>
  <c r="J1145" i="8" s="1"/>
  <c r="I1144" i="8"/>
  <c r="J1144" i="8" s="1"/>
  <c r="I1136" i="8"/>
  <c r="J1136" i="8" s="1"/>
  <c r="I1135" i="8"/>
  <c r="J1135" i="8" s="1"/>
  <c r="I1134" i="8"/>
  <c r="J1134" i="8" s="1"/>
  <c r="I1133" i="8"/>
  <c r="J1133" i="8" s="1"/>
  <c r="I1132" i="8"/>
  <c r="J1132" i="8" s="1"/>
  <c r="I1131" i="8"/>
  <c r="J1131" i="8" s="1"/>
  <c r="I1129" i="8"/>
  <c r="J1129" i="8" s="1"/>
  <c r="I1128" i="8"/>
  <c r="J1128" i="8" s="1"/>
  <c r="I1127" i="8"/>
  <c r="J1127" i="8" s="1"/>
  <c r="I1126" i="8"/>
  <c r="J1126" i="8" s="1"/>
  <c r="I1120" i="8"/>
  <c r="J1120" i="8" s="1"/>
  <c r="I1119" i="8"/>
  <c r="J1119" i="8" s="1"/>
  <c r="J1116" i="8"/>
  <c r="I1116" i="8"/>
  <c r="I1115" i="8"/>
  <c r="J1115" i="8" s="1"/>
  <c r="I1110" i="8"/>
  <c r="J1110" i="8" s="1"/>
  <c r="I1109" i="8"/>
  <c r="J1109" i="8" s="1"/>
  <c r="I1108" i="8"/>
  <c r="J1108" i="8" s="1"/>
  <c r="I1102" i="8"/>
  <c r="J1102" i="8" s="1"/>
  <c r="I1099" i="8"/>
  <c r="J1099" i="8" s="1"/>
  <c r="I1098" i="8"/>
  <c r="J1098" i="8" s="1"/>
  <c r="I1092" i="8"/>
  <c r="J1092" i="8" s="1"/>
  <c r="I1084" i="8"/>
  <c r="J1084" i="8" s="1"/>
  <c r="J1083" i="8"/>
  <c r="I1083" i="8"/>
  <c r="I1077" i="8"/>
  <c r="J1077" i="8" s="1"/>
  <c r="I1073" i="8"/>
  <c r="J1073" i="8" s="1"/>
  <c r="I1071" i="8"/>
  <c r="J1071" i="8" s="1"/>
  <c r="I1070" i="8"/>
  <c r="J1070" i="8" s="1"/>
  <c r="I1047" i="8"/>
  <c r="J1047" i="8" s="1"/>
  <c r="I1041" i="8"/>
  <c r="J1041" i="8" s="1"/>
  <c r="I1029" i="8"/>
  <c r="J1029" i="8" s="1"/>
  <c r="I1022" i="8"/>
  <c r="J1022" i="8" s="1"/>
  <c r="I1021" i="8"/>
  <c r="J1021" i="8" s="1"/>
  <c r="I1019" i="8"/>
  <c r="J1019" i="8" s="1"/>
  <c r="I1011" i="8"/>
  <c r="J1011" i="8" s="1"/>
  <c r="I1010" i="8"/>
  <c r="J1010" i="8" s="1"/>
  <c r="I1008" i="8"/>
  <c r="J1008" i="8" s="1"/>
  <c r="I1001" i="8"/>
  <c r="J1001" i="8" s="1"/>
  <c r="I1000" i="8"/>
  <c r="J1000" i="8" s="1"/>
  <c r="J998" i="8"/>
  <c r="I998" i="8"/>
  <c r="I996" i="8"/>
  <c r="J996" i="8" s="1"/>
  <c r="I994" i="8"/>
  <c r="J994" i="8" s="1"/>
  <c r="I990" i="8"/>
  <c r="J990" i="8" s="1"/>
  <c r="I988" i="8"/>
  <c r="J988" i="8" s="1"/>
  <c r="I987" i="8"/>
  <c r="J987" i="8" s="1"/>
  <c r="I986" i="8"/>
  <c r="J986" i="8" s="1"/>
  <c r="I985" i="8"/>
  <c r="J985" i="8" s="1"/>
  <c r="I984" i="8"/>
  <c r="J984" i="8" s="1"/>
  <c r="I982" i="8"/>
  <c r="J982" i="8" s="1"/>
  <c r="I981" i="8"/>
  <c r="J981" i="8" s="1"/>
  <c r="I978" i="8"/>
  <c r="J978" i="8" s="1"/>
  <c r="I974" i="8"/>
  <c r="J974" i="8" s="1"/>
  <c r="I973" i="8"/>
  <c r="J973" i="8" s="1"/>
  <c r="I970" i="8"/>
  <c r="J970" i="8" s="1"/>
  <c r="I969" i="8"/>
  <c r="J969" i="8" s="1"/>
  <c r="I967" i="8"/>
  <c r="J967" i="8" s="1"/>
  <c r="I965" i="8"/>
  <c r="J965" i="8" s="1"/>
  <c r="I963" i="8"/>
  <c r="J963" i="8" s="1"/>
  <c r="I959" i="8"/>
  <c r="J959" i="8" s="1"/>
  <c r="I958" i="8"/>
  <c r="J958" i="8" s="1"/>
  <c r="I957" i="8"/>
  <c r="J957" i="8" s="1"/>
  <c r="J956" i="8"/>
  <c r="I956" i="8"/>
  <c r="I953" i="8"/>
  <c r="J953" i="8" s="1"/>
  <c r="I950" i="8"/>
  <c r="J950" i="8" s="1"/>
  <c r="I948" i="8"/>
  <c r="J948" i="8" s="1"/>
  <c r="I947" i="8"/>
  <c r="J947" i="8" s="1"/>
  <c r="I943" i="8"/>
  <c r="J943" i="8" s="1"/>
  <c r="I939" i="8"/>
  <c r="J939" i="8" s="1"/>
  <c r="I935" i="8"/>
  <c r="J935" i="8" s="1"/>
  <c r="I933" i="8"/>
  <c r="J933" i="8" s="1"/>
  <c r="I931" i="8"/>
  <c r="J931" i="8" s="1"/>
  <c r="J930" i="8"/>
  <c r="I930" i="8"/>
  <c r="I912" i="8"/>
  <c r="J912" i="8" s="1"/>
  <c r="I902" i="8"/>
  <c r="J902" i="8" s="1"/>
  <c r="I901" i="8"/>
  <c r="J901" i="8" s="1"/>
  <c r="I900" i="8"/>
  <c r="J900" i="8" s="1"/>
  <c r="J897" i="8"/>
  <c r="I897" i="8"/>
  <c r="I894" i="8"/>
  <c r="J894" i="8" s="1"/>
  <c r="I893" i="8"/>
  <c r="J893" i="8" s="1"/>
  <c r="I886" i="8"/>
  <c r="J886" i="8" s="1"/>
  <c r="I882" i="8"/>
  <c r="J882" i="8" s="1"/>
  <c r="I873" i="8"/>
  <c r="J873" i="8" s="1"/>
  <c r="J872" i="8"/>
  <c r="I872" i="8"/>
  <c r="I870" i="8"/>
  <c r="J870" i="8" s="1"/>
  <c r="I869" i="8"/>
  <c r="J869" i="8" s="1"/>
  <c r="I864" i="8"/>
  <c r="J864" i="8" s="1"/>
  <c r="I862" i="8"/>
  <c r="J862" i="8" s="1"/>
  <c r="I859" i="8"/>
  <c r="J859" i="8" s="1"/>
  <c r="I858" i="8"/>
  <c r="J858" i="8" s="1"/>
  <c r="I856" i="8"/>
  <c r="J856" i="8" s="1"/>
  <c r="I855" i="8"/>
  <c r="J855" i="8" s="1"/>
  <c r="I854" i="8"/>
  <c r="J854" i="8" s="1"/>
  <c r="J853" i="8"/>
  <c r="I853" i="8"/>
  <c r="I848" i="8"/>
  <c r="J848" i="8" s="1"/>
  <c r="I846" i="8"/>
  <c r="J846" i="8" s="1"/>
  <c r="I845" i="8"/>
  <c r="J845" i="8" s="1"/>
  <c r="I844" i="8"/>
  <c r="J844" i="8" s="1"/>
  <c r="I842" i="8"/>
  <c r="J842" i="8" s="1"/>
  <c r="I841" i="8"/>
  <c r="J841" i="8" s="1"/>
  <c r="I840" i="8"/>
  <c r="J840" i="8" s="1"/>
  <c r="J839" i="8"/>
  <c r="I839" i="8"/>
  <c r="I836" i="8"/>
  <c r="J836" i="8" s="1"/>
  <c r="I828" i="8"/>
  <c r="J828" i="8" s="1"/>
  <c r="I821" i="8"/>
  <c r="J821" i="8" s="1"/>
  <c r="I820" i="8"/>
  <c r="J820" i="8" s="1"/>
  <c r="I819" i="8"/>
  <c r="J819" i="8" s="1"/>
  <c r="J817" i="8"/>
  <c r="I817" i="8"/>
  <c r="I814" i="8"/>
  <c r="J814" i="8" s="1"/>
  <c r="I812" i="8"/>
  <c r="J812" i="8" s="1"/>
  <c r="I811" i="8"/>
  <c r="J811" i="8" s="1"/>
  <c r="I810" i="8"/>
  <c r="J810" i="8" s="1"/>
  <c r="I808" i="8"/>
  <c r="J808" i="8" s="1"/>
  <c r="J804" i="8"/>
  <c r="I804" i="8"/>
  <c r="I801" i="8"/>
  <c r="J801" i="8" s="1"/>
  <c r="I798" i="8"/>
  <c r="J798" i="8" s="1"/>
  <c r="I794" i="8"/>
  <c r="J794" i="8" s="1"/>
  <c r="I791" i="8"/>
  <c r="J791" i="8" s="1"/>
  <c r="I788" i="8"/>
  <c r="J788" i="8" s="1"/>
  <c r="I787" i="8"/>
  <c r="J787" i="8" s="1"/>
  <c r="I785" i="8"/>
  <c r="J785" i="8" s="1"/>
  <c r="I784" i="8"/>
  <c r="J784" i="8" s="1"/>
  <c r="I783" i="8"/>
  <c r="J783" i="8" s="1"/>
  <c r="J773" i="8"/>
  <c r="I773" i="8"/>
  <c r="I767" i="8"/>
  <c r="J767" i="8" s="1"/>
  <c r="I755" i="8"/>
  <c r="J755" i="8" s="1"/>
  <c r="I754" i="8"/>
  <c r="J754" i="8" s="1"/>
  <c r="I746" i="8"/>
  <c r="J746" i="8" s="1"/>
  <c r="I745" i="8"/>
  <c r="J745" i="8" s="1"/>
  <c r="I744" i="8"/>
  <c r="J744" i="8" s="1"/>
  <c r="I742" i="8"/>
  <c r="J742" i="8" s="1"/>
  <c r="J737" i="8"/>
  <c r="I737" i="8"/>
  <c r="I736" i="8"/>
  <c r="J736" i="8" s="1"/>
  <c r="I735" i="8"/>
  <c r="J735" i="8" s="1"/>
  <c r="I725" i="8"/>
  <c r="J725" i="8" s="1"/>
  <c r="I722" i="8"/>
  <c r="J722" i="8" s="1"/>
  <c r="I718" i="8"/>
  <c r="J718" i="8" s="1"/>
  <c r="I713" i="8"/>
  <c r="J713" i="8" s="1"/>
  <c r="I701" i="8"/>
  <c r="J701" i="8" s="1"/>
  <c r="I700" i="8"/>
  <c r="J700" i="8" s="1"/>
  <c r="I699" i="8"/>
  <c r="J699" i="8" s="1"/>
  <c r="J698" i="8"/>
  <c r="I698" i="8"/>
  <c r="I697" i="8"/>
  <c r="J697" i="8" s="1"/>
  <c r="I696" i="8"/>
  <c r="J696" i="8" s="1"/>
  <c r="I695" i="8"/>
  <c r="J695" i="8" s="1"/>
  <c r="I694" i="8"/>
  <c r="J694" i="8" s="1"/>
  <c r="I693" i="8"/>
  <c r="J693" i="8" s="1"/>
  <c r="I692" i="8"/>
  <c r="J692" i="8" s="1"/>
  <c r="I691" i="8"/>
  <c r="J691" i="8" s="1"/>
  <c r="I690" i="8"/>
  <c r="J690" i="8" s="1"/>
  <c r="I688" i="8"/>
  <c r="J688" i="8" s="1"/>
  <c r="I687" i="8"/>
  <c r="J687" i="8" s="1"/>
  <c r="I685" i="8"/>
  <c r="J685" i="8" s="1"/>
  <c r="I684" i="8"/>
  <c r="J684" i="8" s="1"/>
  <c r="I682" i="8"/>
  <c r="J682" i="8" s="1"/>
  <c r="I681" i="8"/>
  <c r="J681" i="8" s="1"/>
  <c r="I679" i="8"/>
  <c r="J679" i="8" s="1"/>
  <c r="J676" i="8"/>
  <c r="I676" i="8"/>
  <c r="I675" i="8"/>
  <c r="J675" i="8" s="1"/>
  <c r="I674" i="8"/>
  <c r="J674" i="8" s="1"/>
  <c r="I672" i="8"/>
  <c r="J672" i="8" s="1"/>
  <c r="I669" i="8"/>
  <c r="J669" i="8" s="1"/>
  <c r="I668" i="8"/>
  <c r="J668" i="8" s="1"/>
  <c r="I667" i="8"/>
  <c r="J667" i="8" s="1"/>
  <c r="I664" i="8"/>
  <c r="J664" i="8" s="1"/>
  <c r="I663" i="8"/>
  <c r="J663" i="8" s="1"/>
  <c r="I662" i="8"/>
  <c r="J662" i="8" s="1"/>
  <c r="I661" i="8"/>
  <c r="J661" i="8" s="1"/>
  <c r="I658" i="8"/>
  <c r="J658" i="8" s="1"/>
  <c r="J655" i="8"/>
  <c r="I655" i="8"/>
  <c r="I649" i="8"/>
  <c r="J649" i="8" s="1"/>
  <c r="I645" i="8"/>
  <c r="J645" i="8" s="1"/>
  <c r="I644" i="8"/>
  <c r="J644" i="8" s="1"/>
  <c r="I641" i="8"/>
  <c r="J641" i="8" s="1"/>
  <c r="I640" i="8"/>
  <c r="J640" i="8" s="1"/>
  <c r="I635" i="8"/>
  <c r="J635" i="8" s="1"/>
  <c r="I633" i="8"/>
  <c r="J633" i="8" s="1"/>
  <c r="I631" i="8"/>
  <c r="J631" i="8" s="1"/>
  <c r="I629" i="8"/>
  <c r="J629" i="8" s="1"/>
  <c r="J628" i="8"/>
  <c r="I628" i="8"/>
  <c r="I627" i="8"/>
  <c r="J627" i="8" s="1"/>
  <c r="I622" i="8"/>
  <c r="J622" i="8" s="1"/>
  <c r="I616" i="8"/>
  <c r="J616" i="8" s="1"/>
  <c r="I612" i="8"/>
  <c r="J612" i="8" s="1"/>
  <c r="I609" i="8"/>
  <c r="J609" i="8" s="1"/>
  <c r="J607" i="8"/>
  <c r="I607" i="8"/>
  <c r="I597" i="8"/>
  <c r="J597" i="8" s="1"/>
  <c r="I593" i="8"/>
  <c r="J593" i="8" s="1"/>
  <c r="I592" i="8"/>
  <c r="J592" i="8" s="1"/>
  <c r="J591" i="8"/>
  <c r="I591" i="8"/>
  <c r="I589" i="8"/>
  <c r="J589" i="8" s="1"/>
  <c r="I585" i="8"/>
  <c r="J585" i="8" s="1"/>
  <c r="I577" i="8"/>
  <c r="J577" i="8" s="1"/>
  <c r="I574" i="8"/>
  <c r="J574" i="8" s="1"/>
  <c r="I569" i="8"/>
  <c r="J569" i="8" s="1"/>
  <c r="J568" i="8"/>
  <c r="I568" i="8"/>
  <c r="I564" i="8"/>
  <c r="J564" i="8" s="1"/>
  <c r="I562" i="8"/>
  <c r="J562" i="8" s="1"/>
  <c r="I560" i="8"/>
  <c r="J560" i="8" s="1"/>
  <c r="I558" i="8"/>
  <c r="J558" i="8" s="1"/>
  <c r="I553" i="8"/>
  <c r="J553" i="8" s="1"/>
  <c r="I552" i="8"/>
  <c r="J552" i="8" s="1"/>
  <c r="I551" i="8"/>
  <c r="J551" i="8" s="1"/>
  <c r="I547" i="8"/>
  <c r="J547" i="8" s="1"/>
  <c r="I545" i="8"/>
  <c r="J545" i="8" s="1"/>
  <c r="J544" i="8"/>
  <c r="I544" i="8"/>
  <c r="I542" i="8"/>
  <c r="J542" i="8" s="1"/>
  <c r="I539" i="8"/>
  <c r="J539" i="8" s="1"/>
  <c r="I535" i="8"/>
  <c r="J535" i="8" s="1"/>
  <c r="I531" i="8"/>
  <c r="J531" i="8" s="1"/>
  <c r="I529" i="8"/>
  <c r="J529" i="8" s="1"/>
  <c r="I520" i="8"/>
  <c r="J520" i="8" s="1"/>
  <c r="I518" i="8"/>
  <c r="J518" i="8" s="1"/>
  <c r="J510" i="8"/>
  <c r="I510" i="8"/>
  <c r="I509" i="8"/>
  <c r="J509" i="8" s="1"/>
  <c r="I507" i="8"/>
  <c r="J507" i="8" s="1"/>
  <c r="I506" i="8"/>
  <c r="J506" i="8" s="1"/>
  <c r="I504" i="8"/>
  <c r="J504" i="8" s="1"/>
  <c r="I499" i="8"/>
  <c r="J499" i="8" s="1"/>
  <c r="I493" i="8"/>
  <c r="J493" i="8" s="1"/>
  <c r="I489" i="8"/>
  <c r="J489" i="8" s="1"/>
  <c r="I478" i="8"/>
  <c r="J478" i="8" s="1"/>
  <c r="I474" i="8"/>
  <c r="J474" i="8" s="1"/>
  <c r="I468" i="8"/>
  <c r="J468" i="8" s="1"/>
  <c r="I467" i="8"/>
  <c r="J467" i="8" s="1"/>
  <c r="I459" i="8"/>
  <c r="J459" i="8" s="1"/>
  <c r="I457" i="8"/>
  <c r="J457" i="8" s="1"/>
  <c r="J456" i="8"/>
  <c r="I456" i="8"/>
  <c r="I455" i="8"/>
  <c r="J455" i="8" s="1"/>
  <c r="I454" i="8"/>
  <c r="J454" i="8" s="1"/>
  <c r="I453" i="8"/>
  <c r="J453" i="8" s="1"/>
  <c r="I452" i="8"/>
  <c r="J452" i="8" s="1"/>
  <c r="I451" i="8"/>
  <c r="J451" i="8" s="1"/>
  <c r="I450" i="8"/>
  <c r="J450" i="8" s="1"/>
  <c r="I448" i="8"/>
  <c r="J448" i="8" s="1"/>
  <c r="I447" i="8"/>
  <c r="J447" i="8" s="1"/>
  <c r="I443" i="8"/>
  <c r="J443" i="8" s="1"/>
  <c r="J440" i="8"/>
  <c r="I440" i="8"/>
  <c r="I436" i="8"/>
  <c r="J436" i="8" s="1"/>
  <c r="I435" i="8"/>
  <c r="J435" i="8" s="1"/>
  <c r="I434" i="8"/>
  <c r="J434" i="8" s="1"/>
  <c r="I433" i="8"/>
  <c r="J433" i="8" s="1"/>
  <c r="I432" i="8"/>
  <c r="J432" i="8" s="1"/>
  <c r="I429" i="8"/>
  <c r="J429" i="8" s="1"/>
  <c r="I424" i="8"/>
  <c r="J424" i="8" s="1"/>
  <c r="J423" i="8"/>
  <c r="I423" i="8"/>
  <c r="I422" i="8"/>
  <c r="J422" i="8" s="1"/>
  <c r="I420" i="8"/>
  <c r="J420" i="8" s="1"/>
  <c r="I414" i="8"/>
  <c r="J414" i="8" s="1"/>
  <c r="I413" i="8"/>
  <c r="J413" i="8" s="1"/>
  <c r="I412" i="8"/>
  <c r="J412" i="8" s="1"/>
  <c r="I411" i="8"/>
  <c r="J411" i="8" s="1"/>
  <c r="I410" i="8"/>
  <c r="J410" i="8" s="1"/>
  <c r="I409" i="8"/>
  <c r="J409" i="8" s="1"/>
  <c r="I401" i="8"/>
  <c r="J401" i="8" s="1"/>
  <c r="I400" i="8"/>
  <c r="J400" i="8" s="1"/>
  <c r="I398" i="8"/>
  <c r="J398" i="8" s="1"/>
  <c r="I397" i="8"/>
  <c r="J397" i="8" s="1"/>
  <c r="I396" i="8"/>
  <c r="J396" i="8" s="1"/>
  <c r="J395" i="8"/>
  <c r="I395" i="8"/>
  <c r="I394" i="8"/>
  <c r="J394" i="8" s="1"/>
  <c r="I393" i="8"/>
  <c r="J393" i="8" s="1"/>
  <c r="I392" i="8"/>
  <c r="J392" i="8" s="1"/>
  <c r="I391" i="8"/>
  <c r="J391" i="8" s="1"/>
  <c r="I388" i="8"/>
  <c r="J388" i="8" s="1"/>
  <c r="I387" i="8"/>
  <c r="J387" i="8" s="1"/>
  <c r="I384" i="8"/>
  <c r="J384" i="8" s="1"/>
  <c r="I382" i="8"/>
  <c r="J382" i="8" s="1"/>
  <c r="I380" i="8"/>
  <c r="J380" i="8" s="1"/>
  <c r="J378" i="8"/>
  <c r="I378" i="8"/>
  <c r="I377" i="8"/>
  <c r="J377" i="8" s="1"/>
  <c r="I376" i="8"/>
  <c r="J376" i="8" s="1"/>
  <c r="I374" i="8"/>
  <c r="J374" i="8" s="1"/>
  <c r="I371" i="8"/>
  <c r="J371" i="8" s="1"/>
  <c r="I367" i="8"/>
  <c r="J367" i="8" s="1"/>
  <c r="I366" i="8"/>
  <c r="J366" i="8" s="1"/>
  <c r="I365" i="8"/>
  <c r="J365" i="8" s="1"/>
  <c r="J364" i="8"/>
  <c r="I364" i="8"/>
  <c r="I363" i="8"/>
  <c r="J363" i="8" s="1"/>
  <c r="I362" i="8"/>
  <c r="J362" i="8" s="1"/>
  <c r="I355" i="8"/>
  <c r="J355" i="8" s="1"/>
  <c r="I354" i="8"/>
  <c r="J354" i="8" s="1"/>
  <c r="I353" i="8"/>
  <c r="J353" i="8" s="1"/>
  <c r="J342" i="8"/>
  <c r="I342" i="8"/>
  <c r="I339" i="8"/>
  <c r="J339" i="8" s="1"/>
  <c r="I337" i="8"/>
  <c r="J337" i="8" s="1"/>
  <c r="I336" i="8"/>
  <c r="J336" i="8" s="1"/>
  <c r="I335" i="8"/>
  <c r="J335" i="8" s="1"/>
  <c r="I334" i="8"/>
  <c r="J334" i="8" s="1"/>
  <c r="I333" i="8"/>
  <c r="J333" i="8" s="1"/>
  <c r="I332" i="8"/>
  <c r="J332" i="8" s="1"/>
  <c r="I331" i="8"/>
  <c r="J331" i="8" s="1"/>
  <c r="I330" i="8"/>
  <c r="J330" i="8" s="1"/>
  <c r="J329" i="8"/>
  <c r="I329" i="8"/>
  <c r="I328" i="8"/>
  <c r="J328" i="8" s="1"/>
  <c r="I327" i="8"/>
  <c r="J327" i="8" s="1"/>
  <c r="I326" i="8"/>
  <c r="J326" i="8" s="1"/>
  <c r="I324" i="8"/>
  <c r="J324" i="8" s="1"/>
  <c r="I323" i="8"/>
  <c r="J323" i="8" s="1"/>
  <c r="I322" i="8"/>
  <c r="J322" i="8" s="1"/>
  <c r="I321" i="8"/>
  <c r="J321" i="8" s="1"/>
  <c r="I320" i="8"/>
  <c r="J320" i="8" s="1"/>
  <c r="I319" i="8"/>
  <c r="J319" i="8" s="1"/>
  <c r="I317" i="8"/>
  <c r="J317" i="8" s="1"/>
  <c r="I315" i="8"/>
  <c r="J315" i="8" s="1"/>
  <c r="I312" i="8"/>
  <c r="J312" i="8" s="1"/>
  <c r="I311" i="8"/>
  <c r="J311" i="8" s="1"/>
  <c r="J309" i="8"/>
  <c r="I309" i="8"/>
  <c r="I308" i="8"/>
  <c r="J308" i="8" s="1"/>
  <c r="I307" i="8"/>
  <c r="J307" i="8" s="1"/>
  <c r="I306" i="8"/>
  <c r="J306" i="8" s="1"/>
  <c r="I305" i="8"/>
  <c r="J305" i="8" s="1"/>
  <c r="I304" i="8"/>
  <c r="J304" i="8" s="1"/>
  <c r="I303" i="8"/>
  <c r="J303" i="8" s="1"/>
  <c r="I302" i="8"/>
  <c r="J302" i="8" s="1"/>
  <c r="J301" i="8"/>
  <c r="I301" i="8"/>
  <c r="I300" i="8"/>
  <c r="J300" i="8" s="1"/>
  <c r="I299" i="8"/>
  <c r="J299" i="8" s="1"/>
  <c r="I298" i="8"/>
  <c r="J298" i="8" s="1"/>
  <c r="I297" i="8"/>
  <c r="J297" i="8" s="1"/>
  <c r="I296" i="8"/>
  <c r="J296" i="8" s="1"/>
  <c r="I295" i="8"/>
  <c r="J295" i="8" s="1"/>
  <c r="I294" i="8"/>
  <c r="J294" i="8" s="1"/>
  <c r="I293" i="8"/>
  <c r="J293" i="8" s="1"/>
  <c r="I292" i="8"/>
  <c r="J292" i="8" s="1"/>
  <c r="J291" i="8"/>
  <c r="I291" i="8"/>
  <c r="I290" i="8"/>
  <c r="J290" i="8" s="1"/>
  <c r="I289" i="8"/>
  <c r="J289" i="8" s="1"/>
  <c r="I288" i="8"/>
  <c r="J288" i="8" s="1"/>
  <c r="I287" i="8"/>
  <c r="J287" i="8" s="1"/>
  <c r="I286" i="8"/>
  <c r="J286" i="8" s="1"/>
  <c r="I285" i="8"/>
  <c r="J285" i="8" s="1"/>
  <c r="I284" i="8"/>
  <c r="J284" i="8" s="1"/>
  <c r="J283" i="8"/>
  <c r="I283" i="8"/>
  <c r="I282" i="8"/>
  <c r="J282" i="8" s="1"/>
  <c r="I281" i="8"/>
  <c r="J281" i="8" s="1"/>
  <c r="I280" i="8"/>
  <c r="J280" i="8" s="1"/>
  <c r="I279" i="8"/>
  <c r="J279" i="8" s="1"/>
  <c r="I278" i="8"/>
  <c r="J278" i="8" s="1"/>
  <c r="J277" i="8"/>
  <c r="I277" i="8"/>
  <c r="I276" i="8"/>
  <c r="J276" i="8" s="1"/>
  <c r="I275" i="8"/>
  <c r="J275" i="8" s="1"/>
  <c r="I274" i="8"/>
  <c r="J274" i="8" s="1"/>
  <c r="I273" i="8"/>
  <c r="J273" i="8" s="1"/>
  <c r="I272" i="8"/>
  <c r="J272" i="8" s="1"/>
  <c r="I271" i="8"/>
  <c r="J271" i="8" s="1"/>
  <c r="I270" i="8"/>
  <c r="J270" i="8" s="1"/>
  <c r="I269" i="8"/>
  <c r="J269" i="8" s="1"/>
  <c r="I268" i="8"/>
  <c r="J268" i="8" s="1"/>
  <c r="J267" i="8"/>
  <c r="I267" i="8"/>
  <c r="I266" i="8"/>
  <c r="J266" i="8" s="1"/>
  <c r="I265" i="8"/>
  <c r="J265" i="8" s="1"/>
  <c r="I264" i="8"/>
  <c r="J264" i="8" s="1"/>
  <c r="I263" i="8"/>
  <c r="J263" i="8" s="1"/>
  <c r="I262" i="8"/>
  <c r="J262" i="8" s="1"/>
  <c r="I261" i="8"/>
  <c r="J261" i="8" s="1"/>
  <c r="I260" i="8"/>
  <c r="J260" i="8" s="1"/>
  <c r="J259" i="8"/>
  <c r="I259" i="8"/>
  <c r="I258" i="8"/>
  <c r="J258" i="8" s="1"/>
  <c r="I257" i="8"/>
  <c r="J257" i="8" s="1"/>
  <c r="I256" i="8"/>
  <c r="J256" i="8" s="1"/>
  <c r="I254" i="8"/>
  <c r="J254" i="8" s="1"/>
  <c r="I253" i="8"/>
  <c r="J253" i="8" s="1"/>
  <c r="I252" i="8"/>
  <c r="J252" i="8" s="1"/>
  <c r="I251" i="8"/>
  <c r="J251" i="8" s="1"/>
  <c r="I250" i="8"/>
  <c r="J250" i="8" s="1"/>
  <c r="I249" i="8"/>
  <c r="J249" i="8" s="1"/>
  <c r="I247" i="8"/>
  <c r="J247" i="8" s="1"/>
  <c r="I246" i="8"/>
  <c r="J246" i="8" s="1"/>
  <c r="J244" i="8"/>
  <c r="I244" i="8"/>
  <c r="I243" i="8"/>
  <c r="J243" i="8" s="1"/>
  <c r="I242" i="8"/>
  <c r="J242" i="8" s="1"/>
  <c r="I240" i="8"/>
  <c r="J240" i="8" s="1"/>
  <c r="I239" i="8"/>
  <c r="J239" i="8" s="1"/>
  <c r="I238" i="8"/>
  <c r="J238" i="8" s="1"/>
  <c r="I237" i="8"/>
  <c r="J237" i="8" s="1"/>
  <c r="I236" i="8"/>
  <c r="J236" i="8" s="1"/>
  <c r="I235" i="8"/>
  <c r="J235" i="8" s="1"/>
  <c r="I234" i="8"/>
  <c r="J234" i="8" s="1"/>
  <c r="J233" i="8"/>
  <c r="I233" i="8"/>
  <c r="I232" i="8"/>
  <c r="J232" i="8" s="1"/>
  <c r="I226" i="8"/>
  <c r="J226" i="8" s="1"/>
  <c r="I222" i="8"/>
  <c r="J222" i="8" s="1"/>
  <c r="I221" i="8"/>
  <c r="J221" i="8" s="1"/>
  <c r="I216" i="8"/>
  <c r="J216" i="8" s="1"/>
  <c r="J215" i="8"/>
  <c r="I215" i="8"/>
  <c r="I214" i="8"/>
  <c r="J214" i="8" s="1"/>
  <c r="I213" i="8"/>
  <c r="J213" i="8" s="1"/>
  <c r="I212" i="8"/>
  <c r="J212" i="8" s="1"/>
  <c r="I208" i="8"/>
  <c r="J208" i="8" s="1"/>
  <c r="I207" i="8"/>
  <c r="J207" i="8" s="1"/>
  <c r="I204" i="8"/>
  <c r="J204" i="8" s="1"/>
  <c r="I201" i="8"/>
  <c r="J201" i="8" s="1"/>
  <c r="J200" i="8"/>
  <c r="I200" i="8"/>
  <c r="I199" i="8"/>
  <c r="J199" i="8" s="1"/>
  <c r="I198" i="8"/>
  <c r="J198" i="8" s="1"/>
  <c r="I197" i="8"/>
  <c r="J197" i="8" s="1"/>
  <c r="I196" i="8"/>
  <c r="J196" i="8" s="1"/>
  <c r="I193" i="8"/>
  <c r="J193" i="8" s="1"/>
  <c r="I192" i="8"/>
  <c r="J192" i="8" s="1"/>
  <c r="I190" i="8"/>
  <c r="J190" i="8" s="1"/>
  <c r="I188" i="8"/>
  <c r="J188" i="8" s="1"/>
  <c r="I187" i="8"/>
  <c r="J187" i="8" s="1"/>
  <c r="J186" i="8"/>
  <c r="I186" i="8"/>
  <c r="I185" i="8"/>
  <c r="J185" i="8" s="1"/>
  <c r="I184" i="8"/>
  <c r="J184" i="8" s="1"/>
  <c r="I182" i="8"/>
  <c r="J182" i="8" s="1"/>
  <c r="I180" i="8"/>
  <c r="J180" i="8" s="1"/>
  <c r="I178" i="8"/>
  <c r="J178" i="8" s="1"/>
  <c r="J176" i="8"/>
  <c r="I176" i="8"/>
  <c r="I175" i="8"/>
  <c r="J175" i="8" s="1"/>
  <c r="I174" i="8"/>
  <c r="J174" i="8" s="1"/>
  <c r="I173" i="8"/>
  <c r="J173" i="8" s="1"/>
  <c r="J172" i="8"/>
  <c r="I172" i="8"/>
  <c r="I171" i="8"/>
  <c r="J171" i="8" s="1"/>
  <c r="I170" i="8"/>
  <c r="J170" i="8" s="1"/>
  <c r="I169" i="8"/>
  <c r="J169" i="8" s="1"/>
  <c r="I168" i="8"/>
  <c r="J168" i="8" s="1"/>
  <c r="I167" i="8"/>
  <c r="J167" i="8" s="1"/>
  <c r="J166" i="8"/>
  <c r="I166" i="8"/>
  <c r="I165" i="8"/>
  <c r="J165" i="8" s="1"/>
  <c r="I164" i="8"/>
  <c r="J164" i="8" s="1"/>
  <c r="I163" i="8"/>
  <c r="J163" i="8" s="1"/>
  <c r="I160" i="8"/>
  <c r="J160" i="8" s="1"/>
  <c r="I159" i="8"/>
  <c r="J159" i="8" s="1"/>
  <c r="I158" i="8"/>
  <c r="J158" i="8" s="1"/>
  <c r="I156" i="8"/>
  <c r="J156" i="8" s="1"/>
  <c r="I154" i="8"/>
  <c r="J154" i="8" s="1"/>
  <c r="I152" i="8"/>
  <c r="J152" i="8" s="1"/>
  <c r="J151" i="8"/>
  <c r="I151" i="8"/>
  <c r="I150" i="8"/>
  <c r="J150" i="8" s="1"/>
  <c r="I149" i="8"/>
  <c r="J149" i="8" s="1"/>
  <c r="I147" i="8"/>
  <c r="J147" i="8" s="1"/>
  <c r="I146" i="8"/>
  <c r="J146" i="8" s="1"/>
  <c r="I145" i="8"/>
  <c r="J145" i="8" s="1"/>
  <c r="I144" i="8"/>
  <c r="J144" i="8" s="1"/>
  <c r="I143" i="8"/>
  <c r="J143" i="8" s="1"/>
  <c r="J141" i="8"/>
  <c r="I141" i="8"/>
  <c r="I137" i="8"/>
  <c r="J137" i="8" s="1"/>
  <c r="I135" i="8"/>
  <c r="J135" i="8" s="1"/>
  <c r="I134" i="8"/>
  <c r="J134" i="8" s="1"/>
  <c r="I129" i="8"/>
  <c r="J129" i="8" s="1"/>
  <c r="I127" i="8"/>
  <c r="J127" i="8" s="1"/>
  <c r="J126" i="8"/>
  <c r="I126" i="8"/>
  <c r="I125" i="8"/>
  <c r="J125" i="8" s="1"/>
  <c r="I124" i="8"/>
  <c r="J124" i="8" s="1"/>
  <c r="I123" i="8"/>
  <c r="J123" i="8" s="1"/>
  <c r="I119" i="8"/>
  <c r="J119" i="8" s="1"/>
  <c r="I117" i="8"/>
  <c r="J117" i="8" s="1"/>
  <c r="I115" i="8"/>
  <c r="J115" i="8" s="1"/>
  <c r="I112" i="8"/>
  <c r="J112" i="8" s="1"/>
  <c r="I107" i="8"/>
  <c r="J107" i="8" s="1"/>
  <c r="I104" i="8"/>
  <c r="J104" i="8" s="1"/>
  <c r="J101" i="8"/>
  <c r="I101" i="8"/>
  <c r="I99" i="8"/>
  <c r="J99" i="8" s="1"/>
  <c r="I98" i="8"/>
  <c r="J98" i="8" s="1"/>
  <c r="I94" i="8"/>
  <c r="J94" i="8" s="1"/>
  <c r="I84" i="8"/>
  <c r="J84" i="8" s="1"/>
  <c r="I83" i="8"/>
  <c r="J83" i="8" s="1"/>
  <c r="I82" i="8"/>
  <c r="J82" i="8" s="1"/>
  <c r="I81" i="8"/>
  <c r="J81" i="8" s="1"/>
  <c r="J80" i="8"/>
  <c r="I80" i="8"/>
  <c r="I79" i="8"/>
  <c r="J79" i="8" s="1"/>
  <c r="I77" i="8"/>
  <c r="J77" i="8" s="1"/>
  <c r="I76" i="8"/>
  <c r="J76" i="8" s="1"/>
  <c r="I71" i="8"/>
  <c r="J71" i="8" s="1"/>
  <c r="I68" i="8"/>
  <c r="J68" i="8" s="1"/>
  <c r="I67" i="8"/>
  <c r="J67" i="8" s="1"/>
  <c r="I63" i="8"/>
  <c r="J63" i="8" s="1"/>
  <c r="I60" i="8"/>
  <c r="J60" i="8" s="1"/>
  <c r="I59" i="8"/>
  <c r="J59" i="8" s="1"/>
  <c r="I56" i="8"/>
  <c r="J56" i="8" s="1"/>
  <c r="I54" i="8"/>
  <c r="J54" i="8" s="1"/>
  <c r="I53" i="8"/>
  <c r="J53" i="8" s="1"/>
  <c r="I52" i="8"/>
  <c r="J52" i="8" s="1"/>
  <c r="J51" i="8"/>
  <c r="I51" i="8"/>
  <c r="I50" i="8"/>
  <c r="J50" i="8" s="1"/>
  <c r="I48" i="8"/>
  <c r="J48" i="8" s="1"/>
  <c r="I47" i="8"/>
  <c r="J47" i="8" s="1"/>
  <c r="I46" i="8"/>
  <c r="J46" i="8" s="1"/>
  <c r="I45" i="8"/>
  <c r="J45" i="8" s="1"/>
  <c r="I44" i="8"/>
  <c r="J44" i="8" s="1"/>
  <c r="I42" i="8"/>
  <c r="J42" i="8" s="1"/>
  <c r="I41" i="8"/>
  <c r="J41" i="8" s="1"/>
  <c r="I40" i="8"/>
  <c r="J40" i="8" s="1"/>
  <c r="I37" i="8"/>
  <c r="J37" i="8" s="1"/>
  <c r="I35" i="8"/>
  <c r="J35" i="8" s="1"/>
  <c r="I33" i="8"/>
  <c r="J33" i="8" s="1"/>
  <c r="I32" i="8"/>
  <c r="J32" i="8" s="1"/>
  <c r="I30" i="8"/>
  <c r="J30" i="8" s="1"/>
  <c r="I29" i="8"/>
  <c r="J29" i="8" s="1"/>
  <c r="J28" i="8"/>
  <c r="I28" i="8"/>
  <c r="I27" i="8"/>
  <c r="J27" i="8" s="1"/>
  <c r="I25" i="8"/>
  <c r="J25" i="8" s="1"/>
  <c r="I24" i="8"/>
  <c r="J24" i="8" s="1"/>
  <c r="I23" i="8"/>
  <c r="J23" i="8" s="1"/>
  <c r="I22" i="8"/>
  <c r="J22" i="8" s="1"/>
  <c r="I20" i="8"/>
  <c r="J20" i="8" s="1"/>
  <c r="I19" i="8"/>
  <c r="J19" i="8" s="1"/>
  <c r="I18" i="8"/>
  <c r="J18" i="8" s="1"/>
  <c r="I17" i="8"/>
  <c r="J17" i="8" s="1"/>
  <c r="I16" i="8"/>
  <c r="J16" i="8" s="1"/>
  <c r="I15" i="8"/>
  <c r="J15" i="8" s="1"/>
  <c r="I14" i="8"/>
  <c r="J14" i="8" s="1"/>
  <c r="I12" i="8"/>
  <c r="J12" i="8" s="1"/>
  <c r="I11" i="8"/>
  <c r="J11" i="8" s="1"/>
  <c r="I9" i="8"/>
  <c r="J9" i="8" s="1"/>
  <c r="J8" i="8"/>
  <c r="I8" i="8"/>
  <c r="I5" i="8"/>
  <c r="J5" i="8" s="1"/>
  <c r="I3" i="8"/>
  <c r="J3" i="8" s="1"/>
  <c r="I2" i="8"/>
  <c r="J2" i="8" s="1"/>
  <c r="I1752" i="8"/>
  <c r="J1752" i="8" s="1"/>
  <c r="I1672" i="8"/>
  <c r="J1672" i="8" s="1"/>
  <c r="I1669" i="8"/>
  <c r="J1669" i="8" s="1"/>
  <c r="I1624" i="8"/>
  <c r="J1624" i="8" s="1"/>
  <c r="I1618" i="8"/>
  <c r="J1618" i="8" s="1"/>
  <c r="I1611" i="8"/>
  <c r="J1611" i="8" s="1"/>
  <c r="Q40" i="8" l="1"/>
  <c r="Q39" i="8"/>
  <c r="Q37" i="8"/>
  <c r="Q34" i="8"/>
  <c r="Q33" i="8"/>
  <c r="Q32" i="8"/>
  <c r="Q31" i="8"/>
  <c r="Q28" i="8"/>
  <c r="Q25" i="8"/>
  <c r="Q23" i="8"/>
  <c r="Q22" i="8"/>
  <c r="Q21" i="8"/>
  <c r="Q20" i="8"/>
  <c r="Q13" i="8"/>
  <c r="Q11" i="8"/>
  <c r="Q9" i="8"/>
  <c r="Q7" i="8"/>
  <c r="L45" i="4"/>
  <c r="P41" i="8"/>
  <c r="P44" i="8"/>
  <c r="P45" i="8"/>
  <c r="J4" i="3"/>
  <c r="L4" i="3" s="1"/>
  <c r="N4" i="3" s="1"/>
  <c r="J5" i="3"/>
  <c r="L5" i="3" s="1"/>
  <c r="N5" i="3" s="1"/>
  <c r="J6" i="3"/>
  <c r="L6" i="3" s="1"/>
  <c r="N6" i="3" s="1"/>
  <c r="J7" i="3"/>
  <c r="L7" i="3" s="1"/>
  <c r="N7" i="3" s="1"/>
  <c r="J8" i="3"/>
  <c r="L8" i="3" s="1"/>
  <c r="N8" i="3" s="1"/>
  <c r="J9" i="3"/>
  <c r="L9" i="3" s="1"/>
  <c r="N9" i="3" s="1"/>
  <c r="J10" i="3"/>
  <c r="L10" i="3" s="1"/>
  <c r="N10" i="3" s="1"/>
  <c r="J11" i="3"/>
  <c r="L11" i="3" s="1"/>
  <c r="N11" i="3" s="1"/>
  <c r="J12" i="3"/>
  <c r="L12" i="3" s="1"/>
  <c r="N12" i="3" s="1"/>
  <c r="J13" i="3"/>
  <c r="L13" i="3" s="1"/>
  <c r="N13" i="3" s="1"/>
  <c r="J14" i="3"/>
  <c r="L14" i="3" s="1"/>
  <c r="N14" i="3" s="1"/>
  <c r="J15" i="3"/>
  <c r="L15" i="3" s="1"/>
  <c r="N15" i="3" s="1"/>
  <c r="J16" i="3"/>
  <c r="L16" i="3" s="1"/>
  <c r="N16" i="3" s="1"/>
  <c r="N16" i="7" s="1"/>
  <c r="J17" i="3"/>
  <c r="L17" i="3" s="1"/>
  <c r="N17" i="3" s="1"/>
  <c r="N17" i="7" s="1"/>
  <c r="J18" i="3"/>
  <c r="L18" i="3" s="1"/>
  <c r="N18" i="3" s="1"/>
  <c r="N18" i="7" s="1"/>
  <c r="J19" i="3"/>
  <c r="L19" i="3" s="1"/>
  <c r="N19" i="3" s="1"/>
  <c r="N19" i="7" s="1"/>
  <c r="J20" i="3"/>
  <c r="L20" i="3" s="1"/>
  <c r="N20" i="3" s="1"/>
  <c r="N20" i="7" s="1"/>
  <c r="J21" i="3"/>
  <c r="L21" i="3" s="1"/>
  <c r="N21" i="3" s="1"/>
  <c r="N21" i="7" s="1"/>
  <c r="J22" i="3"/>
  <c r="L22" i="3" s="1"/>
  <c r="N22" i="3" s="1"/>
  <c r="N22" i="7" s="1"/>
  <c r="J23" i="3"/>
  <c r="L23" i="3" s="1"/>
  <c r="N23" i="3" s="1"/>
  <c r="N23" i="7" s="1"/>
  <c r="J24" i="3"/>
  <c r="L24" i="3" s="1"/>
  <c r="N24" i="3" s="1"/>
  <c r="N24" i="7" s="1"/>
  <c r="J25" i="3"/>
  <c r="L25" i="3" s="1"/>
  <c r="N25" i="3" s="1"/>
  <c r="N25" i="7" s="1"/>
  <c r="J26" i="3"/>
  <c r="L26" i="3" s="1"/>
  <c r="N26" i="3" s="1"/>
  <c r="N26" i="7" s="1"/>
  <c r="J27" i="3"/>
  <c r="L27" i="3" s="1"/>
  <c r="N27" i="3" s="1"/>
  <c r="N27" i="7" s="1"/>
  <c r="J28" i="3"/>
  <c r="L28" i="3" s="1"/>
  <c r="N28" i="3" s="1"/>
  <c r="N28" i="7" s="1"/>
  <c r="J29" i="3"/>
  <c r="L29" i="3" s="1"/>
  <c r="N29" i="3" s="1"/>
  <c r="N29" i="7" s="1"/>
  <c r="J30" i="3"/>
  <c r="L30" i="3" s="1"/>
  <c r="N30" i="3" s="1"/>
  <c r="N30" i="7" s="1"/>
  <c r="J31" i="3"/>
  <c r="L31" i="3" s="1"/>
  <c r="N31" i="3" s="1"/>
  <c r="N31" i="7" s="1"/>
  <c r="J32" i="3"/>
  <c r="L32" i="3" s="1"/>
  <c r="N32" i="3" s="1"/>
  <c r="N32" i="7" s="1"/>
  <c r="J33" i="3"/>
  <c r="L33" i="3" s="1"/>
  <c r="N33" i="3" s="1"/>
  <c r="N33" i="7" s="1"/>
  <c r="J34" i="3"/>
  <c r="L34" i="3" s="1"/>
  <c r="N34" i="3" s="1"/>
  <c r="N34" i="7" s="1"/>
  <c r="J35" i="3"/>
  <c r="L35" i="3" s="1"/>
  <c r="N35" i="3" s="1"/>
  <c r="N35" i="7" s="1"/>
  <c r="J36" i="3"/>
  <c r="L36" i="3" s="1"/>
  <c r="N36" i="3" s="1"/>
  <c r="N36" i="7" s="1"/>
  <c r="J37" i="3"/>
  <c r="L37" i="3" s="1"/>
  <c r="N37" i="3" s="1"/>
  <c r="N37" i="7" s="1"/>
  <c r="J38" i="3"/>
  <c r="L38" i="3" s="1"/>
  <c r="N38" i="3" s="1"/>
  <c r="N38" i="7" s="1"/>
  <c r="J39" i="3"/>
  <c r="L39" i="3" s="1"/>
  <c r="N39" i="3" s="1"/>
  <c r="N39" i="7" s="1"/>
  <c r="J40" i="3"/>
  <c r="L40" i="3" s="1"/>
  <c r="N40" i="3" s="1"/>
  <c r="N40" i="7" s="1"/>
  <c r="J41" i="3"/>
  <c r="L41" i="3" s="1"/>
  <c r="N41" i="3" s="1"/>
  <c r="N41" i="7" s="1"/>
  <c r="J42" i="3"/>
  <c r="L42" i="3" s="1"/>
  <c r="N42" i="3" s="1"/>
  <c r="N42" i="7" s="1"/>
  <c r="J43" i="3"/>
  <c r="L43" i="3" s="1"/>
  <c r="N43" i="3" s="1"/>
  <c r="N43" i="7" s="1"/>
  <c r="J44" i="3"/>
  <c r="L44" i="3" s="1"/>
  <c r="N44" i="3" s="1"/>
  <c r="N44" i="7" s="1"/>
  <c r="I4" i="3"/>
  <c r="K4" i="3" s="1"/>
  <c r="M4" i="3" s="1"/>
  <c r="I5" i="3"/>
  <c r="K5" i="3" s="1"/>
  <c r="M5" i="3" s="1"/>
  <c r="I6" i="3"/>
  <c r="K6" i="3" s="1"/>
  <c r="M6" i="3" s="1"/>
  <c r="I7" i="3"/>
  <c r="K7" i="3" s="1"/>
  <c r="M7" i="3" s="1"/>
  <c r="I8" i="3"/>
  <c r="K8" i="3" s="1"/>
  <c r="M8" i="3" s="1"/>
  <c r="I9" i="3"/>
  <c r="K9" i="3" s="1"/>
  <c r="M9" i="3" s="1"/>
  <c r="I10" i="3"/>
  <c r="K10" i="3" s="1"/>
  <c r="M10" i="3" s="1"/>
  <c r="I11" i="3"/>
  <c r="K11" i="3" s="1"/>
  <c r="M11" i="3" s="1"/>
  <c r="I12" i="3"/>
  <c r="K12" i="3" s="1"/>
  <c r="M12" i="3" s="1"/>
  <c r="I13" i="3"/>
  <c r="K13" i="3" s="1"/>
  <c r="M13" i="3" s="1"/>
  <c r="I14" i="3"/>
  <c r="K14" i="3" s="1"/>
  <c r="M14" i="3" s="1"/>
  <c r="I15" i="3"/>
  <c r="K15" i="3" s="1"/>
  <c r="M15" i="3" s="1"/>
  <c r="I16" i="3"/>
  <c r="K16" i="3" s="1"/>
  <c r="M16" i="3" s="1"/>
  <c r="M16" i="7" s="1"/>
  <c r="I17" i="3"/>
  <c r="K17" i="3" s="1"/>
  <c r="M17" i="3" s="1"/>
  <c r="M17" i="7" s="1"/>
  <c r="I18" i="3"/>
  <c r="K18" i="3" s="1"/>
  <c r="M18" i="3" s="1"/>
  <c r="M18" i="7" s="1"/>
  <c r="I19" i="3"/>
  <c r="K19" i="3" s="1"/>
  <c r="M19" i="3" s="1"/>
  <c r="M19" i="7" s="1"/>
  <c r="I20" i="3"/>
  <c r="K20" i="3" s="1"/>
  <c r="M20" i="3" s="1"/>
  <c r="M20" i="7" s="1"/>
  <c r="I21" i="3"/>
  <c r="K21" i="3" s="1"/>
  <c r="M21" i="3" s="1"/>
  <c r="M21" i="7" s="1"/>
  <c r="I22" i="3"/>
  <c r="K22" i="3" s="1"/>
  <c r="M22" i="3" s="1"/>
  <c r="M22" i="7" s="1"/>
  <c r="I23" i="3"/>
  <c r="K23" i="3" s="1"/>
  <c r="M23" i="3" s="1"/>
  <c r="M23" i="7" s="1"/>
  <c r="I24" i="3"/>
  <c r="K24" i="3" s="1"/>
  <c r="M24" i="3" s="1"/>
  <c r="M24" i="7" s="1"/>
  <c r="I25" i="3"/>
  <c r="K25" i="3" s="1"/>
  <c r="M25" i="3" s="1"/>
  <c r="M25" i="7" s="1"/>
  <c r="I26" i="3"/>
  <c r="K26" i="3" s="1"/>
  <c r="M26" i="3" s="1"/>
  <c r="M26" i="7" s="1"/>
  <c r="I27" i="3"/>
  <c r="K27" i="3" s="1"/>
  <c r="M27" i="3" s="1"/>
  <c r="M27" i="7" s="1"/>
  <c r="I28" i="3"/>
  <c r="K28" i="3" s="1"/>
  <c r="M28" i="3" s="1"/>
  <c r="M28" i="7" s="1"/>
  <c r="I29" i="3"/>
  <c r="K29" i="3" s="1"/>
  <c r="M29" i="3" s="1"/>
  <c r="M29" i="7" s="1"/>
  <c r="I30" i="3"/>
  <c r="K30" i="3" s="1"/>
  <c r="M30" i="3" s="1"/>
  <c r="M30" i="7" s="1"/>
  <c r="I31" i="3"/>
  <c r="K31" i="3" s="1"/>
  <c r="M31" i="3" s="1"/>
  <c r="M31" i="7" s="1"/>
  <c r="I32" i="3"/>
  <c r="K32" i="3" s="1"/>
  <c r="M32" i="3" s="1"/>
  <c r="M32" i="7" s="1"/>
  <c r="I33" i="3"/>
  <c r="K33" i="3" s="1"/>
  <c r="M33" i="3" s="1"/>
  <c r="M33" i="7" s="1"/>
  <c r="I34" i="3"/>
  <c r="K34" i="3" s="1"/>
  <c r="M34" i="3" s="1"/>
  <c r="M34" i="7" s="1"/>
  <c r="I35" i="3"/>
  <c r="K35" i="3" s="1"/>
  <c r="M35" i="3" s="1"/>
  <c r="M35" i="7" s="1"/>
  <c r="I36" i="3"/>
  <c r="K36" i="3" s="1"/>
  <c r="M36" i="3" s="1"/>
  <c r="M36" i="7" s="1"/>
  <c r="I37" i="3"/>
  <c r="K37" i="3" s="1"/>
  <c r="M37" i="3" s="1"/>
  <c r="M37" i="7" s="1"/>
  <c r="I38" i="3"/>
  <c r="K38" i="3" s="1"/>
  <c r="M38" i="3" s="1"/>
  <c r="M38" i="7" s="1"/>
  <c r="I39" i="3"/>
  <c r="K39" i="3" s="1"/>
  <c r="M39" i="3" s="1"/>
  <c r="M39" i="7" s="1"/>
  <c r="I40" i="3"/>
  <c r="K40" i="3" s="1"/>
  <c r="M40" i="3" s="1"/>
  <c r="M40" i="7" s="1"/>
  <c r="I41" i="3"/>
  <c r="K41" i="3" s="1"/>
  <c r="M41" i="3" s="1"/>
  <c r="M41" i="7" s="1"/>
  <c r="I42" i="3"/>
  <c r="K42" i="3" s="1"/>
  <c r="M42" i="3" s="1"/>
  <c r="M42" i="7" s="1"/>
  <c r="I43" i="3"/>
  <c r="K43" i="3" s="1"/>
  <c r="M43" i="3" s="1"/>
  <c r="M43" i="7" s="1"/>
  <c r="I44" i="3"/>
  <c r="K44" i="3" s="1"/>
  <c r="M44" i="3" s="1"/>
  <c r="M44" i="7" s="1"/>
  <c r="J3" i="3"/>
  <c r="I40" i="7" l="1"/>
  <c r="J40" i="7" s="1"/>
  <c r="I43" i="7"/>
  <c r="J43" i="7" s="1"/>
  <c r="K44" i="7"/>
  <c r="L44" i="7" s="1"/>
  <c r="I44" i="7"/>
  <c r="J44" i="7" s="1"/>
  <c r="P44" i="7" s="1"/>
  <c r="L38" i="4"/>
  <c r="L40" i="4"/>
  <c r="L43" i="4"/>
  <c r="L39" i="4"/>
  <c r="L41" i="4"/>
  <c r="L42" i="4"/>
  <c r="H2" i="4"/>
  <c r="I2" i="4" s="1"/>
  <c r="K41" i="7" l="1"/>
  <c r="L41" i="7" s="1"/>
  <c r="K38" i="7"/>
  <c r="L38" i="7" s="1"/>
  <c r="K39" i="7"/>
  <c r="L39" i="7" s="1"/>
  <c r="K40" i="7"/>
  <c r="L40" i="7" s="1"/>
  <c r="P40" i="7" s="1"/>
  <c r="K42" i="7"/>
  <c r="L42" i="7" s="1"/>
  <c r="K37" i="7"/>
  <c r="L37" i="7" s="1"/>
  <c r="L32" i="4"/>
  <c r="L34" i="4"/>
  <c r="L4" i="4"/>
  <c r="L5" i="4"/>
  <c r="K4" i="7" s="1"/>
  <c r="L19" i="4"/>
  <c r="L25" i="4"/>
  <c r="L27" i="4"/>
  <c r="L35" i="4"/>
  <c r="L12" i="4"/>
  <c r="K11" i="7" s="1"/>
  <c r="L26" i="4"/>
  <c r="L7" i="4"/>
  <c r="K6" i="7" s="1"/>
  <c r="L10" i="4"/>
  <c r="K9" i="7" s="1"/>
  <c r="L17" i="4"/>
  <c r="L20" i="4"/>
  <c r="L21" i="4"/>
  <c r="L28" i="4"/>
  <c r="L31" i="4"/>
  <c r="L37" i="4"/>
  <c r="L9" i="4"/>
  <c r="K8" i="7" s="1"/>
  <c r="L11" i="4"/>
  <c r="K10" i="7" s="1"/>
  <c r="L6" i="4"/>
  <c r="K5" i="7" s="1"/>
  <c r="L8" i="4"/>
  <c r="K7" i="7" s="1"/>
  <c r="L13" i="4"/>
  <c r="K12" i="7" s="1"/>
  <c r="L14" i="4"/>
  <c r="K13" i="7" s="1"/>
  <c r="L15" i="4"/>
  <c r="K14" i="7" s="1"/>
  <c r="L16" i="4"/>
  <c r="K15" i="7" s="1"/>
  <c r="L18" i="4"/>
  <c r="L22" i="4"/>
  <c r="L23" i="4"/>
  <c r="L24" i="4"/>
  <c r="L29" i="4"/>
  <c r="L30" i="4"/>
  <c r="L33" i="4"/>
  <c r="L36" i="4"/>
  <c r="L44" i="4"/>
  <c r="I4" i="8"/>
  <c r="J4" i="8" s="1"/>
  <c r="K32" i="7" l="1"/>
  <c r="L32" i="7" s="1"/>
  <c r="K35" i="7"/>
  <c r="L35" i="7" s="1"/>
  <c r="K29" i="7"/>
  <c r="L29" i="7" s="1"/>
  <c r="K23" i="7"/>
  <c r="L23" i="7" s="1"/>
  <c r="K21" i="7"/>
  <c r="L21" i="7" s="1"/>
  <c r="K36" i="7"/>
  <c r="L36" i="7" s="1"/>
  <c r="K27" i="7"/>
  <c r="L27" i="7" s="1"/>
  <c r="K19" i="7"/>
  <c r="L19" i="7" s="1"/>
  <c r="K25" i="7"/>
  <c r="L25" i="7" s="1"/>
  <c r="K34" i="7"/>
  <c r="L34" i="7" s="1"/>
  <c r="K24" i="7"/>
  <c r="L24" i="7" s="1"/>
  <c r="K33" i="7"/>
  <c r="L33" i="7" s="1"/>
  <c r="K43" i="7"/>
  <c r="L43" i="7" s="1"/>
  <c r="P43" i="7" s="1"/>
  <c r="K28" i="7"/>
  <c r="L28" i="7" s="1"/>
  <c r="K22" i="7"/>
  <c r="L22" i="7" s="1"/>
  <c r="K17" i="7"/>
  <c r="L17" i="7" s="1"/>
  <c r="K30" i="7"/>
  <c r="L30" i="7" s="1"/>
  <c r="K20" i="7"/>
  <c r="L20" i="7" s="1"/>
  <c r="K16" i="7"/>
  <c r="L16" i="7" s="1"/>
  <c r="K26" i="7"/>
  <c r="L26" i="7" s="1"/>
  <c r="K18" i="7"/>
  <c r="L18" i="7" s="1"/>
  <c r="K31" i="7"/>
  <c r="L31" i="7" s="1"/>
  <c r="P4" i="8"/>
  <c r="I3" i="7" s="1"/>
  <c r="P6" i="8"/>
  <c r="I5" i="7" s="1"/>
  <c r="P8" i="8"/>
  <c r="I7" i="7" s="1"/>
  <c r="P31" i="8"/>
  <c r="P32" i="8"/>
  <c r="P35" i="8"/>
  <c r="P37" i="8"/>
  <c r="P38" i="8"/>
  <c r="P21" i="8"/>
  <c r="P23" i="8"/>
  <c r="P40" i="8"/>
  <c r="P43" i="8"/>
  <c r="P42" i="8"/>
  <c r="P7" i="8"/>
  <c r="I6" i="7" s="1"/>
  <c r="P10" i="8"/>
  <c r="I9" i="7" s="1"/>
  <c r="P13" i="8"/>
  <c r="I12" i="7" s="1"/>
  <c r="P18" i="8"/>
  <c r="P19" i="8"/>
  <c r="P33" i="8"/>
  <c r="P36" i="8"/>
  <c r="P11" i="8"/>
  <c r="I10" i="7" s="1"/>
  <c r="P12" i="8"/>
  <c r="I11" i="7" s="1"/>
  <c r="P14" i="8"/>
  <c r="I13" i="7" s="1"/>
  <c r="P15" i="8"/>
  <c r="I14" i="7" s="1"/>
  <c r="P17" i="8"/>
  <c r="P22" i="8"/>
  <c r="P24" i="8"/>
  <c r="P29" i="8"/>
  <c r="P30" i="8"/>
  <c r="P34" i="8"/>
  <c r="P39" i="8"/>
  <c r="P5" i="8"/>
  <c r="I4" i="7" s="1"/>
  <c r="P9" i="8"/>
  <c r="I8" i="7" s="1"/>
  <c r="P16" i="8"/>
  <c r="I15" i="7" s="1"/>
  <c r="P20" i="8"/>
  <c r="P25" i="8"/>
  <c r="P26" i="8"/>
  <c r="P27" i="8"/>
  <c r="P28" i="8"/>
  <c r="L14" i="7"/>
  <c r="L15" i="7"/>
  <c r="I25" i="7" l="1"/>
  <c r="J25" i="7" s="1"/>
  <c r="P25" i="7" s="1"/>
  <c r="I26" i="7"/>
  <c r="J26" i="7" s="1"/>
  <c r="P26" i="7" s="1"/>
  <c r="I24" i="7"/>
  <c r="J24" i="7" s="1"/>
  <c r="P24" i="7" s="1"/>
  <c r="I33" i="7"/>
  <c r="J33" i="7" s="1"/>
  <c r="P33" i="7" s="1"/>
  <c r="I28" i="7"/>
  <c r="J28" i="7" s="1"/>
  <c r="P28" i="7" s="1"/>
  <c r="I21" i="7"/>
  <c r="J21" i="7" s="1"/>
  <c r="P21" i="7" s="1"/>
  <c r="I35" i="7"/>
  <c r="J35" i="7" s="1"/>
  <c r="P35" i="7" s="1"/>
  <c r="I18" i="7"/>
  <c r="J18" i="7" s="1"/>
  <c r="P18" i="7" s="1"/>
  <c r="I42" i="7"/>
  <c r="J42" i="7" s="1"/>
  <c r="P42" i="7" s="1"/>
  <c r="I22" i="7"/>
  <c r="J22" i="7" s="1"/>
  <c r="P22" i="7" s="1"/>
  <c r="I37" i="7"/>
  <c r="J37" i="7" s="1"/>
  <c r="P37" i="7" s="1"/>
  <c r="I34" i="7"/>
  <c r="J34" i="7" s="1"/>
  <c r="P34" i="7" s="1"/>
  <c r="I30" i="7"/>
  <c r="J30" i="7" s="1"/>
  <c r="P30" i="7" s="1"/>
  <c r="I27" i="7"/>
  <c r="J27" i="7" s="1"/>
  <c r="P27" i="7" s="1"/>
  <c r="I19" i="7"/>
  <c r="J19" i="7" s="1"/>
  <c r="P19" i="7" s="1"/>
  <c r="I38" i="7"/>
  <c r="J38" i="7" s="1"/>
  <c r="P38" i="7" s="1"/>
  <c r="I29" i="7"/>
  <c r="J29" i="7" s="1"/>
  <c r="P29" i="7" s="1"/>
  <c r="I23" i="7"/>
  <c r="J23" i="7" s="1"/>
  <c r="P23" i="7" s="1"/>
  <c r="I16" i="7"/>
  <c r="J16" i="7" s="1"/>
  <c r="P16" i="7" s="1"/>
  <c r="I32" i="7"/>
  <c r="J32" i="7" s="1"/>
  <c r="P32" i="7" s="1"/>
  <c r="I17" i="7"/>
  <c r="J17" i="7" s="1"/>
  <c r="P17" i="7" s="1"/>
  <c r="I41" i="7"/>
  <c r="J41" i="7" s="1"/>
  <c r="P41" i="7" s="1"/>
  <c r="I39" i="7"/>
  <c r="J39" i="7" s="1"/>
  <c r="P39" i="7" s="1"/>
  <c r="I20" i="7"/>
  <c r="J20" i="7" s="1"/>
  <c r="P20" i="7" s="1"/>
  <c r="I36" i="7"/>
  <c r="J36" i="7" s="1"/>
  <c r="P36" i="7" s="1"/>
  <c r="I31" i="7"/>
  <c r="J31" i="7" s="1"/>
  <c r="P31" i="7" s="1"/>
  <c r="K3" i="7"/>
  <c r="L3" i="7" s="1"/>
  <c r="L10" i="7"/>
  <c r="L5" i="7"/>
  <c r="L13" i="7"/>
  <c r="L12" i="7"/>
  <c r="L9" i="7"/>
  <c r="L8" i="7"/>
  <c r="L7" i="7"/>
  <c r="L6" i="7"/>
  <c r="L4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L3" i="3"/>
  <c r="N3" i="3" s="1"/>
  <c r="N3" i="7" s="1"/>
  <c r="I3" i="3"/>
  <c r="K3" i="3" s="1"/>
  <c r="M3" i="3" s="1"/>
  <c r="M3" i="7" s="1"/>
  <c r="L11" i="7"/>
  <c r="J15" i="7" l="1"/>
  <c r="P15" i="7" s="1"/>
  <c r="J14" i="7"/>
  <c r="P14" i="7" s="1"/>
  <c r="J9" i="7"/>
  <c r="P9" i="7" s="1"/>
  <c r="J3" i="7"/>
  <c r="P3" i="7" s="1"/>
  <c r="J7" i="7"/>
  <c r="P7" i="7" s="1"/>
  <c r="J11" i="7"/>
  <c r="P11" i="7" s="1"/>
  <c r="J12" i="7"/>
  <c r="P12" i="7" s="1"/>
  <c r="J8" i="7"/>
  <c r="P8" i="7" s="1"/>
  <c r="J5" i="7"/>
  <c r="P5" i="7" s="1"/>
  <c r="J13" i="7"/>
  <c r="P13" i="7" s="1"/>
  <c r="J10" i="7"/>
  <c r="P10" i="7" s="1"/>
  <c r="J6" i="7"/>
  <c r="P6" i="7" s="1"/>
  <c r="J4" i="7"/>
  <c r="P4" i="7" s="1"/>
  <c r="P46" i="7" l="1"/>
</calcChain>
</file>

<file path=xl/sharedStrings.xml><?xml version="1.0" encoding="utf-8"?>
<sst xmlns="http://schemas.openxmlformats.org/spreadsheetml/2006/main" count="7360" uniqueCount="189">
  <si>
    <t>Coordenadas UTM-wgs84 z.15</t>
  </si>
  <si>
    <t>Pendiente</t>
  </si>
  <si>
    <t>No.</t>
  </si>
  <si>
    <t>BOSQUE/SITIO</t>
  </si>
  <si>
    <t xml:space="preserve">FINCA </t>
  </si>
  <si>
    <t>Tipo de Uso</t>
  </si>
  <si>
    <t>Parcela</t>
  </si>
  <si>
    <t>REFERENCIA</t>
  </si>
  <si>
    <t>Fecha Muestreo</t>
  </si>
  <si>
    <t>x</t>
  </si>
  <si>
    <t>y</t>
  </si>
  <si>
    <t>Altura MSNM</t>
  </si>
  <si>
    <t>Grados</t>
  </si>
  <si>
    <t>Orientacion</t>
  </si>
  <si>
    <t>Colector</t>
  </si>
  <si>
    <t>NE</t>
  </si>
  <si>
    <t>W</t>
  </si>
  <si>
    <t xml:space="preserve">N </t>
  </si>
  <si>
    <t>SE</t>
  </si>
  <si>
    <t xml:space="preserve">S </t>
  </si>
  <si>
    <t>N</t>
  </si>
  <si>
    <t>P. Tot. H. Campo (kg)</t>
  </si>
  <si>
    <t>P. Tot. H. Muestra (g)</t>
  </si>
  <si>
    <t>Materia Seca (g)</t>
  </si>
  <si>
    <t>Biomasa total (kg)</t>
  </si>
  <si>
    <t>ID PARC</t>
  </si>
  <si>
    <t>Maleza</t>
  </si>
  <si>
    <t>Hojarasca</t>
  </si>
  <si>
    <t>No</t>
  </si>
  <si>
    <t>Especie</t>
  </si>
  <si>
    <t>DAP (cm)</t>
  </si>
  <si>
    <t>Altura (m)</t>
  </si>
  <si>
    <t>clasif</t>
  </si>
  <si>
    <t>tC/ha</t>
  </si>
  <si>
    <t>Bosque</t>
  </si>
  <si>
    <t>Referencia / Tipo USO</t>
  </si>
  <si>
    <t>Altura</t>
  </si>
  <si>
    <t>Arboles</t>
  </si>
  <si>
    <t>Arboles (con raíz)</t>
  </si>
  <si>
    <t>Arbustos</t>
  </si>
  <si>
    <t>Arbustos (con raíz)</t>
  </si>
  <si>
    <t xml:space="preserve">Suelo </t>
  </si>
  <si>
    <t>TOTAL PARCELA</t>
  </si>
  <si>
    <t>Carbono (tC/ha)</t>
  </si>
  <si>
    <t>Area Muest (ha)</t>
  </si>
  <si>
    <t>PROM</t>
  </si>
  <si>
    <t xml:space="preserve">Carbono Tot (tC/ha) </t>
  </si>
  <si>
    <t>Peso final Lab (g)</t>
  </si>
  <si>
    <t>BP1</t>
  </si>
  <si>
    <t>BP2</t>
  </si>
  <si>
    <t>BP3</t>
  </si>
  <si>
    <t>BP4</t>
  </si>
  <si>
    <t>BP5</t>
  </si>
  <si>
    <t>BP6</t>
  </si>
  <si>
    <t>BP7</t>
  </si>
  <si>
    <t>BP8</t>
  </si>
  <si>
    <t>BP9</t>
  </si>
  <si>
    <t>BP10</t>
  </si>
  <si>
    <t>BP11</t>
  </si>
  <si>
    <t>BP12</t>
  </si>
  <si>
    <t>BP13</t>
  </si>
  <si>
    <t>BP14</t>
  </si>
  <si>
    <t>BP15</t>
  </si>
  <si>
    <t>BP16</t>
  </si>
  <si>
    <t>BP17</t>
  </si>
  <si>
    <t>BP18</t>
  </si>
  <si>
    <t>BP19</t>
  </si>
  <si>
    <t>BP20</t>
  </si>
  <si>
    <t>BP21</t>
  </si>
  <si>
    <t>BP22</t>
  </si>
  <si>
    <t>BP23</t>
  </si>
  <si>
    <t>BP24</t>
  </si>
  <si>
    <t>BP25</t>
  </si>
  <si>
    <t>BP26</t>
  </si>
  <si>
    <t>BP27</t>
  </si>
  <si>
    <t>BP28</t>
  </si>
  <si>
    <t>BS1</t>
  </si>
  <si>
    <t>BS2</t>
  </si>
  <si>
    <t>BS3</t>
  </si>
  <si>
    <t>BS4</t>
  </si>
  <si>
    <t>BS5</t>
  </si>
  <si>
    <t>BS6</t>
  </si>
  <si>
    <t>BS7</t>
  </si>
  <si>
    <t>BS8</t>
  </si>
  <si>
    <t>BS9</t>
  </si>
  <si>
    <t>AD1</t>
  </si>
  <si>
    <t>AD2</t>
  </si>
  <si>
    <t>AD3</t>
  </si>
  <si>
    <t>AD4</t>
  </si>
  <si>
    <t>AC1</t>
  </si>
  <si>
    <t>Bosque Primario</t>
  </si>
  <si>
    <t>Bosque Secundario</t>
  </si>
  <si>
    <t>Área de descanso</t>
  </si>
  <si>
    <t>Área de cultivos</t>
  </si>
  <si>
    <t>nov-dic 2009</t>
  </si>
  <si>
    <t>Mano de Leon</t>
  </si>
  <si>
    <t>Roble</t>
  </si>
  <si>
    <t>Palmilla</t>
  </si>
  <si>
    <t>Aguacatillo</t>
  </si>
  <si>
    <t>Cuje</t>
  </si>
  <si>
    <t>Malcote</t>
  </si>
  <si>
    <t>Chucte</t>
  </si>
  <si>
    <t>Guayabillo</t>
  </si>
  <si>
    <t>Encino</t>
  </si>
  <si>
    <t>Sandillo</t>
  </si>
  <si>
    <t>Mano de León</t>
  </si>
  <si>
    <t>Cerezo</t>
  </si>
  <si>
    <t>Zapotillo</t>
  </si>
  <si>
    <t>Tamarido</t>
  </si>
  <si>
    <t>Latifoliado</t>
  </si>
  <si>
    <t>Salamo</t>
  </si>
  <si>
    <t>Nuez</t>
  </si>
  <si>
    <t>Arenilla</t>
  </si>
  <si>
    <t>Suelda</t>
  </si>
  <si>
    <t>Rajabien</t>
  </si>
  <si>
    <t>Duraznillo</t>
  </si>
  <si>
    <t>Morro</t>
  </si>
  <si>
    <t>Nance</t>
  </si>
  <si>
    <t>Cedro</t>
  </si>
  <si>
    <t>Ceibillo</t>
  </si>
  <si>
    <t>Anono</t>
  </si>
  <si>
    <t>Barajillo</t>
  </si>
  <si>
    <t>Marillo</t>
  </si>
  <si>
    <t>Naranjillo</t>
  </si>
  <si>
    <t>Achiotillo</t>
  </si>
  <si>
    <t>Alma Negra</t>
  </si>
  <si>
    <t>Aguacate</t>
  </si>
  <si>
    <t>Amate</t>
  </si>
  <si>
    <t>Yaje</t>
  </si>
  <si>
    <t>Espino</t>
  </si>
  <si>
    <t>Mayo</t>
  </si>
  <si>
    <t>Latifoliada</t>
  </si>
  <si>
    <t>Zapote</t>
  </si>
  <si>
    <t>Sandio</t>
  </si>
  <si>
    <t>Sirin</t>
  </si>
  <si>
    <t>Guamo</t>
  </si>
  <si>
    <t>Pimiento</t>
  </si>
  <si>
    <t>Aceituno</t>
  </si>
  <si>
    <t>Llorón</t>
  </si>
  <si>
    <t>Jocotillo</t>
  </si>
  <si>
    <t>Naranjo</t>
  </si>
  <si>
    <t>Cincho</t>
  </si>
  <si>
    <t>Chorreado</t>
  </si>
  <si>
    <t>Capulin</t>
  </si>
  <si>
    <t>Oriconte</t>
  </si>
  <si>
    <t>Achotio</t>
  </si>
  <si>
    <t>Liquidambar</t>
  </si>
  <si>
    <t>Pino</t>
  </si>
  <si>
    <t>Yahe</t>
  </si>
  <si>
    <t>Pimientillo</t>
  </si>
  <si>
    <t>Almendro</t>
  </si>
  <si>
    <t>Tatastamique</t>
  </si>
  <si>
    <t>Trompio</t>
  </si>
  <si>
    <t>Palma</t>
  </si>
  <si>
    <t>Arete</t>
  </si>
  <si>
    <t>Tamagás</t>
  </si>
  <si>
    <t>Chichicaste</t>
  </si>
  <si>
    <t>Amate blanco</t>
  </si>
  <si>
    <t>Sinquin</t>
  </si>
  <si>
    <t>Cebo vegetal</t>
  </si>
  <si>
    <t>Manta</t>
  </si>
  <si>
    <t>Chilco</t>
  </si>
  <si>
    <t>Laurel</t>
  </si>
  <si>
    <t>Chupamiel</t>
  </si>
  <si>
    <t>Pimientio</t>
  </si>
  <si>
    <t>Crucito</t>
  </si>
  <si>
    <t>Vejuco</t>
  </si>
  <si>
    <t>Izote pony</t>
  </si>
  <si>
    <t>Biomasa GT (kg)</t>
  </si>
  <si>
    <t>CONIF</t>
  </si>
  <si>
    <t>LATIF</t>
  </si>
  <si>
    <t>Árboles</t>
  </si>
  <si>
    <t>Carbono (tC/ha/parc)</t>
  </si>
  <si>
    <t>TRIFINIO</t>
  </si>
  <si>
    <t>gtm</t>
  </si>
  <si>
    <t>ID Parcela</t>
  </si>
  <si>
    <t>AB (m2)</t>
  </si>
  <si>
    <t>AB</t>
  </si>
  <si>
    <t xml:space="preserve">USO </t>
  </si>
  <si>
    <t>AGRICOLA</t>
  </si>
  <si>
    <t>No usar, es</t>
  </si>
  <si>
    <t>uso 
agricola</t>
  </si>
  <si>
    <t>Test DAP(&gt;=10 DEJAR)</t>
  </si>
  <si>
    <t>Test ALTURA(&gt;=5m DEJAR)</t>
  </si>
  <si>
    <t>TEST</t>
  </si>
  <si>
    <t>Etiquetas de fila</t>
  </si>
  <si>
    <t>DEJAR</t>
  </si>
  <si>
    <t>Total general</t>
  </si>
  <si>
    <t>Suma de Carbono (tC/ha)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</si>
</sst>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#,##0.000"/>
    <numFmt numFmtId="167" formatCode="#,##0.0"/>
  </numFmts>
  <fonts count="2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Arial"/>
      <family val="2"/>
    </font>
    <font>
      <sz val="12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b/>
      <sz val="11"/>
      <color rgb="FFFF000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10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2" fillId="0" borderId="11" applyNumberFormat="0" applyFill="0" applyAlignment="0" applyProtection="0"/>
    <xf numFmtId="0" fontId="13" fillId="0" borderId="12" applyNumberFormat="0" applyFill="0" applyAlignment="0" applyProtection="0"/>
    <xf numFmtId="0" fontId="13" fillId="0" borderId="0" applyNumberFormat="0" applyFill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6" fillId="15" borderId="0" applyNumberFormat="0" applyBorder="0" applyAlignment="0" applyProtection="0"/>
    <xf numFmtId="0" fontId="17" fillId="16" borderId="13" applyNumberFormat="0" applyAlignment="0" applyProtection="0"/>
    <xf numFmtId="0" fontId="18" fillId="17" borderId="14" applyNumberFormat="0" applyAlignment="0" applyProtection="0"/>
    <xf numFmtId="0" fontId="19" fillId="17" borderId="13" applyNumberFormat="0" applyAlignment="0" applyProtection="0"/>
    <xf numFmtId="0" fontId="20" fillId="0" borderId="15" applyNumberFormat="0" applyFill="0" applyAlignment="0" applyProtection="0"/>
    <xf numFmtId="0" fontId="21" fillId="18" borderId="16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4" fillId="0" borderId="18" applyNumberFormat="0" applyFill="0" applyAlignment="0" applyProtection="0"/>
    <xf numFmtId="0" fontId="24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24" fillId="23" borderId="0" applyNumberFormat="0" applyBorder="0" applyAlignment="0" applyProtection="0"/>
    <xf numFmtId="0" fontId="24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24" fillId="27" borderId="0" applyNumberFormat="0" applyBorder="0" applyAlignment="0" applyProtection="0"/>
    <xf numFmtId="0" fontId="24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24" fillId="31" borderId="0" applyNumberFormat="0" applyBorder="0" applyAlignment="0" applyProtection="0"/>
    <xf numFmtId="0" fontId="24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2" borderId="0" applyNumberFormat="0" applyBorder="0" applyAlignment="0" applyProtection="0"/>
    <xf numFmtId="0" fontId="24" fillId="43" borderId="0" applyNumberFormat="0" applyBorder="0" applyAlignment="0" applyProtection="0"/>
    <xf numFmtId="0" fontId="25" fillId="19" borderId="17" applyNumberFormat="0" applyFont="0" applyAlignment="0" applyProtection="0"/>
  </cellStyleXfs>
  <cellXfs count="143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ill="1" applyBorder="1"/>
    <xf numFmtId="0" fontId="4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/>
    <xf numFmtId="0" fontId="0" fillId="0" borderId="0" xfId="0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0" fillId="0" borderId="0" xfId="0" applyBorder="1" applyAlignment="1">
      <alignment horizontal="left"/>
    </xf>
    <xf numFmtId="0" fontId="2" fillId="2" borderId="0" xfId="0" applyFont="1" applyFill="1" applyBorder="1" applyAlignment="1">
      <alignment horizontal="left"/>
    </xf>
    <xf numFmtId="164" fontId="1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>
      <alignment horizontal="center"/>
    </xf>
    <xf numFmtId="166" fontId="4" fillId="2" borderId="0" xfId="0" applyNumberFormat="1" applyFont="1" applyFill="1"/>
    <xf numFmtId="0" fontId="6" fillId="0" borderId="0" xfId="0" applyFont="1"/>
    <xf numFmtId="0" fontId="0" fillId="0" borderId="4" xfId="0" applyBorder="1"/>
    <xf numFmtId="0" fontId="0" fillId="0" borderId="4" xfId="0" applyFill="1" applyBorder="1"/>
    <xf numFmtId="1" fontId="0" fillId="0" borderId="4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8" fillId="0" borderId="4" xfId="0" applyNumberFormat="1" applyFont="1" applyBorder="1"/>
    <xf numFmtId="0" fontId="0" fillId="0" borderId="0" xfId="0" applyAlignment="1">
      <alignment horizontal="center"/>
    </xf>
    <xf numFmtId="0" fontId="9" fillId="0" borderId="0" xfId="0" applyFont="1" applyBorder="1"/>
    <xf numFmtId="0" fontId="0" fillId="0" borderId="0" xfId="0" applyFont="1" applyBorder="1"/>
    <xf numFmtId="0" fontId="0" fillId="0" borderId="4" xfId="0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166" fontId="0" fillId="0" borderId="0" xfId="0" applyNumberFormat="1" applyBorder="1"/>
    <xf numFmtId="165" fontId="0" fillId="0" borderId="4" xfId="0" applyNumberFormat="1" applyFill="1" applyBorder="1"/>
    <xf numFmtId="165" fontId="8" fillId="0" borderId="4" xfId="0" applyNumberFormat="1" applyFont="1" applyBorder="1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/>
    <xf numFmtId="0" fontId="0" fillId="0" borderId="4" xfId="0" applyBorder="1"/>
    <xf numFmtId="165" fontId="0" fillId="0" borderId="4" xfId="0" applyNumberFormat="1" applyBorder="1"/>
    <xf numFmtId="0" fontId="0" fillId="0" borderId="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" fontId="0" fillId="0" borderId="4" xfId="0" applyNumberFormat="1" applyBorder="1" applyAlignment="1">
      <alignment horizontal="center"/>
    </xf>
    <xf numFmtId="0" fontId="4" fillId="45" borderId="4" xfId="0" applyFont="1" applyFill="1" applyBorder="1" applyAlignment="1">
      <alignment horizontal="center"/>
    </xf>
    <xf numFmtId="0" fontId="0" fillId="46" borderId="4" xfId="0" applyFill="1" applyBorder="1" applyAlignment="1">
      <alignment horizontal="center" vertical="center"/>
    </xf>
    <xf numFmtId="165" fontId="0" fillId="46" borderId="4" xfId="0" applyNumberFormat="1" applyFill="1" applyBorder="1"/>
    <xf numFmtId="0" fontId="0" fillId="0" borderId="4" xfId="0" applyFill="1" applyBorder="1" applyAlignment="1">
      <alignment horizontal="left" vertical="center"/>
    </xf>
    <xf numFmtId="166" fontId="6" fillId="0" borderId="0" xfId="0" applyNumberFormat="1" applyFont="1"/>
    <xf numFmtId="2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6" fillId="0" borderId="4" xfId="0" applyFont="1" applyBorder="1" applyAlignment="1">
      <alignment horizontal="center"/>
    </xf>
    <xf numFmtId="0" fontId="26" fillId="0" borderId="4" xfId="0" applyFont="1" applyFill="1" applyBorder="1" applyAlignment="1">
      <alignment horizontal="center"/>
    </xf>
    <xf numFmtId="0" fontId="27" fillId="0" borderId="4" xfId="0" applyFont="1" applyFill="1" applyBorder="1" applyAlignment="1">
      <alignment horizontal="center"/>
    </xf>
    <xf numFmtId="165" fontId="0" fillId="0" borderId="22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26" fillId="0" borderId="20" xfId="0" applyFon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26" fillId="0" borderId="20" xfId="0" applyFont="1" applyFill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165" fontId="0" fillId="0" borderId="2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165" fontId="1" fillId="2" borderId="19" xfId="0" applyNumberFormat="1" applyFont="1" applyFill="1" applyBorder="1" applyAlignment="1">
      <alignment horizontal="center"/>
    </xf>
    <xf numFmtId="165" fontId="1" fillId="2" borderId="29" xfId="0" applyNumberFormat="1" applyFont="1" applyFill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0" fontId="0" fillId="0" borderId="20" xfId="0" applyFill="1" applyBorder="1" applyAlignment="1">
      <alignment horizontal="center" vertical="center"/>
    </xf>
    <xf numFmtId="0" fontId="4" fillId="2" borderId="21" xfId="0" applyFont="1" applyFill="1" applyBorder="1"/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left"/>
    </xf>
    <xf numFmtId="0" fontId="1" fillId="4" borderId="4" xfId="0" applyFont="1" applyFill="1" applyBorder="1"/>
    <xf numFmtId="0" fontId="1" fillId="5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 wrapText="1"/>
    </xf>
    <xf numFmtId="0" fontId="2" fillId="9" borderId="4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 wrapText="1"/>
    </xf>
    <xf numFmtId="0" fontId="1" fillId="10" borderId="4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  <xf numFmtId="0" fontId="6" fillId="0" borderId="0" xfId="0" applyFont="1" applyFill="1" applyBorder="1"/>
    <xf numFmtId="0" fontId="0" fillId="46" borderId="4" xfId="0" applyFill="1" applyBorder="1" applyAlignment="1">
      <alignment horizontal="center"/>
    </xf>
    <xf numFmtId="0" fontId="26" fillId="46" borderId="4" xfId="0" applyFont="1" applyFill="1" applyBorder="1" applyAlignment="1">
      <alignment horizontal="center"/>
    </xf>
    <xf numFmtId="165" fontId="0" fillId="46" borderId="4" xfId="0" applyNumberFormat="1" applyFill="1" applyBorder="1" applyAlignment="1">
      <alignment horizontal="center"/>
    </xf>
    <xf numFmtId="165" fontId="0" fillId="46" borderId="22" xfId="0" applyNumberFormat="1" applyFill="1" applyBorder="1" applyAlignment="1">
      <alignment horizontal="center"/>
    </xf>
    <xf numFmtId="165" fontId="0" fillId="46" borderId="5" xfId="0" applyNumberFormat="1" applyFill="1" applyBorder="1" applyAlignment="1">
      <alignment horizontal="center"/>
    </xf>
    <xf numFmtId="165" fontId="0" fillId="46" borderId="6" xfId="0" applyNumberFormat="1" applyFill="1" applyBorder="1" applyAlignment="1">
      <alignment horizontal="center"/>
    </xf>
    <xf numFmtId="165" fontId="0" fillId="46" borderId="7" xfId="0" applyNumberFormat="1" applyFill="1" applyBorder="1" applyAlignment="1">
      <alignment horizontal="center"/>
    </xf>
    <xf numFmtId="165" fontId="0" fillId="46" borderId="25" xfId="0" applyNumberFormat="1" applyFill="1" applyBorder="1" applyAlignment="1">
      <alignment horizontal="center"/>
    </xf>
    <xf numFmtId="0" fontId="0" fillId="46" borderId="0" xfId="0" applyFill="1"/>
    <xf numFmtId="2" fontId="0" fillId="46" borderId="0" xfId="0" applyNumberFormat="1" applyFill="1" applyAlignment="1">
      <alignment horizontal="center"/>
    </xf>
    <xf numFmtId="0" fontId="0" fillId="46" borderId="0" xfId="0" applyFill="1" applyAlignment="1">
      <alignment horizontal="center"/>
    </xf>
    <xf numFmtId="2" fontId="0" fillId="46" borderId="0" xfId="0" applyNumberFormat="1" applyFill="1"/>
    <xf numFmtId="0" fontId="0" fillId="0" borderId="30" xfId="0" applyBorder="1" applyAlignment="1">
      <alignment horizontal="center"/>
    </xf>
    <xf numFmtId="0" fontId="0" fillId="0" borderId="30" xfId="0" applyFill="1" applyBorder="1" applyAlignment="1">
      <alignment horizontal="center"/>
    </xf>
    <xf numFmtId="0" fontId="4" fillId="44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5" fontId="0" fillId="46" borderId="0" xfId="0" applyNumberFormat="1" applyFill="1"/>
    <xf numFmtId="165" fontId="4" fillId="2" borderId="0" xfId="0" applyNumberFormat="1" applyFont="1" applyFill="1" applyAlignment="1">
      <alignment horizontal="left"/>
    </xf>
    <xf numFmtId="165" fontId="0" fillId="0" borderId="0" xfId="0" applyNumberFormat="1" applyAlignment="1">
      <alignment horizontal="right"/>
    </xf>
    <xf numFmtId="165" fontId="6" fillId="0" borderId="0" xfId="0" applyNumberFormat="1" applyFont="1"/>
    <xf numFmtId="165" fontId="0" fillId="0" borderId="0" xfId="0" applyNumberFormat="1" applyFill="1" applyAlignment="1">
      <alignment horizontal="right"/>
    </xf>
    <xf numFmtId="165" fontId="0" fillId="0" borderId="0" xfId="0" applyNumberFormat="1"/>
    <xf numFmtId="0" fontId="4" fillId="2" borderId="31" xfId="0" applyFont="1" applyFill="1" applyBorder="1"/>
    <xf numFmtId="165" fontId="4" fillId="3" borderId="0" xfId="0" applyNumberFormat="1" applyFont="1" applyFill="1"/>
    <xf numFmtId="167" fontId="0" fillId="0" borderId="0" xfId="0" applyNumberFormat="1" applyFill="1" applyBorder="1" applyAlignment="1">
      <alignment horizontal="center" vertical="center"/>
    </xf>
    <xf numFmtId="166" fontId="0" fillId="0" borderId="4" xfId="0" applyNumberFormat="1" applyBorder="1"/>
    <xf numFmtId="0" fontId="22" fillId="46" borderId="4" xfId="0" applyFont="1" applyFill="1" applyBorder="1" applyAlignment="1">
      <alignment horizontal="left" vertical="center"/>
    </xf>
    <xf numFmtId="165" fontId="22" fillId="46" borderId="4" xfId="0" applyNumberFormat="1" applyFont="1" applyFill="1" applyBorder="1"/>
    <xf numFmtId="166" fontId="22" fillId="0" borderId="4" xfId="0" applyNumberFormat="1" applyFont="1" applyBorder="1"/>
    <xf numFmtId="0" fontId="28" fillId="0" borderId="0" xfId="0" applyFont="1"/>
    <xf numFmtId="0" fontId="0" fillId="3" borderId="4" xfId="0" applyFill="1" applyBorder="1" applyAlignment="1">
      <alignment horizontal="center"/>
    </xf>
    <xf numFmtId="0" fontId="0" fillId="3" borderId="4" xfId="0" applyFill="1" applyBorder="1"/>
    <xf numFmtId="0" fontId="0" fillId="3" borderId="4" xfId="0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center"/>
    </xf>
    <xf numFmtId="165" fontId="0" fillId="3" borderId="4" xfId="0" applyNumberFormat="1" applyFill="1" applyBorder="1"/>
    <xf numFmtId="165" fontId="8" fillId="3" borderId="4" xfId="0" applyNumberFormat="1" applyFont="1" applyFill="1" applyBorder="1"/>
    <xf numFmtId="166" fontId="4" fillId="47" borderId="0" xfId="0" applyNumberFormat="1" applyFont="1" applyFill="1" applyAlignment="1">
      <alignment horizontal="center" vertical="center" wrapText="1"/>
    </xf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Border="1" applyAlignment="1">
      <alignment horizontal="center"/>
    </xf>
    <xf numFmtId="165" fontId="4" fillId="3" borderId="23" xfId="0" applyNumberFormat="1" applyFont="1" applyFill="1" applyBorder="1" applyAlignment="1">
      <alignment horizontal="center"/>
    </xf>
    <xf numFmtId="165" fontId="4" fillId="3" borderId="24" xfId="0" applyNumberFormat="1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2" borderId="27" xfId="0" applyFont="1" applyFill="1" applyBorder="1" applyAlignment="1">
      <alignment horizontal="center"/>
    </xf>
    <xf numFmtId="165" fontId="4" fillId="2" borderId="27" xfId="0" applyNumberFormat="1" applyFont="1" applyFill="1" applyBorder="1" applyAlignment="1">
      <alignment horizontal="center"/>
    </xf>
    <xf numFmtId="165" fontId="4" fillId="2" borderId="28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22" fillId="0" borderId="32" xfId="0" applyFont="1" applyBorder="1" applyAlignment="1">
      <alignment horizontal="center" vertical="center" wrapText="1"/>
    </xf>
    <xf numFmtId="0" fontId="22" fillId="0" borderId="32" xfId="0" applyFont="1" applyBorder="1" applyAlignment="1">
      <alignment horizontal="center" vertical="center"/>
    </xf>
  </cellXfs>
  <cellStyles count="42">
    <cellStyle name="20% - Énfasis1" xfId="18" builtinId="30" customBuiltin="1"/>
    <cellStyle name="20% - Énfasis2" xfId="22" builtinId="34" customBuiltin="1"/>
    <cellStyle name="20% - Énfasis3" xfId="26" builtinId="38" customBuiltin="1"/>
    <cellStyle name="20% - Énfasis4" xfId="30" builtinId="42" customBuiltin="1"/>
    <cellStyle name="20% - Énfasis5" xfId="34" builtinId="46" customBuiltin="1"/>
    <cellStyle name="20% - Énfasis6" xfId="38" builtinId="50" customBuiltin="1"/>
    <cellStyle name="40% - Énfasis1" xfId="19" builtinId="31" customBuiltin="1"/>
    <cellStyle name="40% - Énfasis2" xfId="23" builtinId="35" customBuiltin="1"/>
    <cellStyle name="40% - Énfasis3" xfId="27" builtinId="39" customBuiltin="1"/>
    <cellStyle name="40% - Énfasis4" xfId="31" builtinId="43" customBuiltin="1"/>
    <cellStyle name="40% - Énfasis5" xfId="35" builtinId="47" customBuiltin="1"/>
    <cellStyle name="40% - Énfasis6" xfId="39" builtinId="51" customBuiltin="1"/>
    <cellStyle name="60% - Énfasis1" xfId="20" builtinId="32" customBuiltin="1"/>
    <cellStyle name="60% - Énfasis2" xfId="24" builtinId="36" customBuiltin="1"/>
    <cellStyle name="60% - Énfasis3" xfId="28" builtinId="40" customBuiltin="1"/>
    <cellStyle name="60% - Énfasis4" xfId="32" builtinId="44" customBuiltin="1"/>
    <cellStyle name="60% - Énfasis5" xfId="36" builtinId="48" customBuiltin="1"/>
    <cellStyle name="60% - Énfasis6" xfId="40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7" builtinId="29" customBuiltin="1"/>
    <cellStyle name="Énfasis2" xfId="21" builtinId="33" customBuiltin="1"/>
    <cellStyle name="Énfasis3" xfId="25" builtinId="37" customBuiltin="1"/>
    <cellStyle name="Énfasis4" xfId="29" builtinId="41" customBuiltin="1"/>
    <cellStyle name="Énfasis5" xfId="33" builtinId="45" customBuiltin="1"/>
    <cellStyle name="Énfasis6" xfId="37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 2" xfId="41"/>
    <cellStyle name="Salida" xfId="10" builtinId="21" customBuiltin="1"/>
    <cellStyle name="Texto de advertencia" xfId="14" builtinId="11" customBuiltin="1"/>
    <cellStyle name="Texto explicativo" xfId="15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ngerGo" refreshedDate="42426.224938541665" createdVersion="5" refreshedVersion="5" minRefreshableVersion="3" recordCount="1791">
  <cacheSource type="worksheet">
    <worksheetSource ref="A1:M1792" sheet="Arboles"/>
  </cacheSource>
  <cacheFields count="13">
    <cacheField name="ID PARC" numFmtId="0">
      <sharedItems count="39">
        <s v="BP1"/>
        <s v="BP2"/>
        <s v="BP3"/>
        <s v="BP4"/>
        <s v="BP5"/>
        <s v="BP6"/>
        <s v="BP7"/>
        <s v="BP8"/>
        <s v="BP9"/>
        <s v="BP10"/>
        <s v="BP11"/>
        <s v="BP12"/>
        <s v="BP13"/>
        <s v="BP14"/>
        <s v="BP15"/>
        <s v="BP16"/>
        <s v="BP17"/>
        <s v="BP18"/>
        <s v="BP19"/>
        <s v="BP20"/>
        <s v="BP21"/>
        <s v="BP22"/>
        <s v="BP23"/>
        <s v="BP24"/>
        <s v="BP25"/>
        <s v="BP26"/>
        <s v="BP27"/>
        <s v="BP28"/>
        <s v="BS1"/>
        <s v="BS2"/>
        <s v="BS3"/>
        <s v="BS4"/>
        <s v="BS5"/>
        <s v="BS6"/>
        <s v="BS7"/>
        <s v="BS8"/>
        <s v="BS9"/>
        <s v="AD2"/>
        <s v="AD3"/>
      </sharedItems>
    </cacheField>
    <cacheField name="No" numFmtId="0">
      <sharedItems containsSemiMixedTypes="0" containsString="0" containsNumber="1" containsInteger="1" minValue="1" maxValue="121"/>
    </cacheField>
    <cacheField name="Especie" numFmtId="0">
      <sharedItems/>
    </cacheField>
    <cacheField name="DAP (cm)" numFmtId="2">
      <sharedItems containsSemiMixedTypes="0" containsString="0" containsNumber="1" minValue="1.2732406201955062" maxValue="166.47621109056243"/>
    </cacheField>
    <cacheField name="Altura (m)" numFmtId="0">
      <sharedItems containsSemiMixedTypes="0" containsString="0" containsNumber="1" minValue="1.25" maxValue="80"/>
    </cacheField>
    <cacheField name="AB (m2)" numFmtId="167">
      <sharedItems containsSemiMixedTypes="0" containsString="0" containsNumber="1" minValue="1.2732446730496987" maxValue="21766.833885913187"/>
    </cacheField>
    <cacheField name="Area Muest (ha)" numFmtId="0">
      <sharedItems containsSemiMixedTypes="0" containsString="0" containsNumber="1" minValue="0.1" maxValue="0.1"/>
    </cacheField>
    <cacheField name="clasif" numFmtId="0">
      <sharedItems/>
    </cacheField>
    <cacheField name="Biomasa GT (kg)" numFmtId="165">
      <sharedItems containsSemiMixedTypes="0" containsString="0" containsNumber="1" minValue="9.8658570906106586" maxValue="26893.810057551029"/>
    </cacheField>
    <cacheField name="Carbono (tC/ha)" numFmtId="165">
      <sharedItems containsSemiMixedTypes="0" containsString="0" containsNumber="1" minValue="4.932928545305329E-2" maxValue="134.46905028775512"/>
    </cacheField>
    <cacheField name="Test DAP(&gt;=10 DEJAR)" numFmtId="166">
      <sharedItems/>
    </cacheField>
    <cacheField name="Test ALTURA(&gt;=5m DEJAR)" numFmtId="166">
      <sharedItems/>
    </cacheField>
    <cacheField name="TEST" numFmtId="166">
      <sharedItems count="2">
        <s v="DEJAR"/>
        <s v="DEPUR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91">
  <r>
    <x v="0"/>
    <n v="1"/>
    <s v="Mano de Leon"/>
    <n v="24.828171119093785"/>
    <n v="5"/>
    <n v="484.15046891086473"/>
    <n v="0.1"/>
    <s v="LATIF"/>
    <n v="288.33801532077513"/>
    <n v="1.4416900766038756"/>
    <s v="DEJAR"/>
    <s v="DEJAR"/>
    <x v="0"/>
  </r>
  <r>
    <x v="0"/>
    <n v="2"/>
    <s v="Roble"/>
    <n v="20.690142599244822"/>
    <n v="15"/>
    <n v="336.21560341032279"/>
    <n v="0.1"/>
    <s v="LATIF"/>
    <n v="186.71216424796532"/>
    <n v="0.93356082123982664"/>
    <s v="DEJAR"/>
    <s v="DEJAR"/>
    <x v="0"/>
  </r>
  <r>
    <x v="0"/>
    <n v="3"/>
    <s v="Palmilla"/>
    <n v="10.504226242693525"/>
    <n v="3"/>
    <n v="86.660069139370762"/>
    <n v="0.1"/>
    <s v="Palma"/>
    <n v="31.07198362279307"/>
    <n v="0.15535991811396535"/>
    <s v="DEJAR"/>
    <s v="DEPURAR"/>
    <x v="1"/>
  </r>
  <r>
    <x v="0"/>
    <n v="4"/>
    <s v="Aguacatillo"/>
    <n v="23.873241460667103"/>
    <n v="6"/>
    <n v="447.62432406699781"/>
    <n v="0.1"/>
    <s v="LATIF"/>
    <n v="262.60486664335485"/>
    <n v="1.3130243332167741"/>
    <s v="DEJAR"/>
    <s v="DEJAR"/>
    <x v="0"/>
  </r>
  <r>
    <x v="0"/>
    <n v="5"/>
    <s v="Palmilla"/>
    <n v="14.960564648684718"/>
    <n v="6"/>
    <n v="175.7870456647108"/>
    <n v="0.1"/>
    <s v="Palma"/>
    <n v="62.957985757508652"/>
    <n v="0.31478992878754319"/>
    <s v="DEJAR"/>
    <s v="DEJAR"/>
    <x v="0"/>
  </r>
  <r>
    <x v="0"/>
    <n v="6"/>
    <s v="Palmilla"/>
    <n v="27.374650208231611"/>
    <n v="3"/>
    <n v="588.55635569769163"/>
    <n v="0.1"/>
    <s v="Palma"/>
    <n v="31.07198362279307"/>
    <n v="0.15535991811396535"/>
    <s v="DEJAR"/>
    <s v="DEPURAR"/>
    <x v="1"/>
  </r>
  <r>
    <x v="0"/>
    <n v="7"/>
    <s v="Roble"/>
    <n v="24.509861232951557"/>
    <n v="8"/>
    <n v="471.81593198101865"/>
    <n v="0.1"/>
    <s v="LATIF"/>
    <n v="279.60504722218911"/>
    <n v="1.3980252361109453"/>
    <s v="DEJAR"/>
    <s v="DEJAR"/>
    <x v="0"/>
  </r>
  <r>
    <x v="0"/>
    <n v="8"/>
    <s v="Cuje"/>
    <n v="17.507043737822542"/>
    <n v="6"/>
    <n v="240.72241427602989"/>
    <n v="0.1"/>
    <s v="LATIF"/>
    <n v="125.38551624245113"/>
    <n v="0.62692758121225567"/>
    <s v="DEJAR"/>
    <s v="DEJAR"/>
    <x v="0"/>
  </r>
  <r>
    <x v="0"/>
    <n v="9"/>
    <s v="Palmilla"/>
    <n v="13.369015217973578"/>
    <n v="2"/>
    <n v="140.3749880274105"/>
    <n v="0.1"/>
    <s v="Palma"/>
    <n v="19.238790948127587"/>
    <n v="9.6193954740637924E-2"/>
    <s v="DEJAR"/>
    <s v="DEPURAR"/>
    <x v="1"/>
  </r>
  <r>
    <x v="0"/>
    <n v="10"/>
    <s v="Mano de Leon"/>
    <n v="15.915494307111402"/>
    <n v="8"/>
    <n v="198.94414402977679"/>
    <n v="0.1"/>
    <s v="LATIF"/>
    <n v="99.905061936294203"/>
    <n v="0.49952530968147096"/>
    <s v="DEJAR"/>
    <s v="DEJAR"/>
    <x v="0"/>
  </r>
  <r>
    <x v="0"/>
    <n v="11"/>
    <s v="Mano de Leon"/>
    <n v="17.507043737822542"/>
    <n v="5"/>
    <n v="240.72241427602989"/>
    <n v="0.1"/>
    <s v="LATIF"/>
    <n v="125.38551624245113"/>
    <n v="0.62692758121225567"/>
    <s v="DEJAR"/>
    <s v="DEJAR"/>
    <x v="0"/>
  </r>
  <r>
    <x v="0"/>
    <n v="12"/>
    <s v="Palmilla"/>
    <n v="13.369015217973578"/>
    <n v="3"/>
    <n v="140.3749880274105"/>
    <n v="0.1"/>
    <s v="Palma"/>
    <n v="31.07198362279307"/>
    <n v="0.15535991811396535"/>
    <s v="DEJAR"/>
    <s v="DEPURAR"/>
    <x v="1"/>
  </r>
  <r>
    <x v="0"/>
    <n v="13"/>
    <s v="Malcote"/>
    <n v="40.425355540062959"/>
    <n v="25"/>
    <n v="1283.508039622508"/>
    <n v="0.1"/>
    <s v="LATIF"/>
    <n v="921.53684790093769"/>
    <n v="4.607684239504688"/>
    <s v="DEJAR"/>
    <s v="DEJAR"/>
    <x v="0"/>
  </r>
  <r>
    <x v="0"/>
    <n v="14"/>
    <s v="Chucte"/>
    <n v="25.464790891378243"/>
    <n v="4"/>
    <n v="509.29700871622862"/>
    <n v="0.1"/>
    <s v="LATIF"/>
    <n v="306.27356466611712"/>
    <n v="1.5313678233305854"/>
    <s v="DEJAR"/>
    <s v="DEPURAR"/>
    <x v="1"/>
  </r>
  <r>
    <x v="0"/>
    <n v="15"/>
    <s v="Roble"/>
    <n v="34.059157817218399"/>
    <n v="25"/>
    <n v="911.08460199876583"/>
    <n v="0.1"/>
    <s v="LATIF"/>
    <n v="612.53657563843967"/>
    <n v="3.0626828781921982"/>
    <s v="DEJAR"/>
    <s v="DEJAR"/>
    <x v="0"/>
  </r>
  <r>
    <x v="0"/>
    <n v="16"/>
    <s v="Guayabillo"/>
    <n v="23.873241460667103"/>
    <n v="12"/>
    <n v="447.62432406699781"/>
    <n v="0.1"/>
    <s v="LATIF"/>
    <n v="262.60486664335485"/>
    <n v="1.3130243332167741"/>
    <s v="DEJAR"/>
    <s v="DEJAR"/>
    <x v="0"/>
  </r>
  <r>
    <x v="0"/>
    <n v="17"/>
    <s v="Guayabillo"/>
    <n v="24.828171119093785"/>
    <n v="7"/>
    <n v="484.15046891086473"/>
    <n v="0.1"/>
    <s v="LATIF"/>
    <n v="288.33801532077513"/>
    <n v="1.4416900766038756"/>
    <s v="DEJAR"/>
    <s v="DEJAR"/>
    <x v="0"/>
  </r>
  <r>
    <x v="0"/>
    <n v="18"/>
    <s v="Malcote"/>
    <n v="10.185916356551298"/>
    <n v="25"/>
    <n v="81.487521394596584"/>
    <n v="0.1"/>
    <s v="LATIF"/>
    <n v="34.483832203687001"/>
    <n v="0.17241916101843502"/>
    <s v="DEJAR"/>
    <s v="DEJAR"/>
    <x v="0"/>
  </r>
  <r>
    <x v="0"/>
    <n v="19"/>
    <s v="Roble"/>
    <n v="28.647889752800523"/>
    <n v="15"/>
    <n v="644.5790266564768"/>
    <n v="0.1"/>
    <s v="LATIF"/>
    <n v="405.53847343851879"/>
    <n v="2.0276923671925937"/>
    <s v="DEJAR"/>
    <s v="DEJAR"/>
    <x v="0"/>
  </r>
  <r>
    <x v="0"/>
    <n v="20"/>
    <s v="Palmilla"/>
    <n v="9.8676064704090685"/>
    <n v="2.5"/>
    <n v="76.474128965046191"/>
    <n v="0.1"/>
    <s v="Palma"/>
    <n v="25.248088908650967"/>
    <n v="0.12624044454325481"/>
    <s v="DEPURAR"/>
    <s v="DEPURAR"/>
    <x v="1"/>
  </r>
  <r>
    <x v="0"/>
    <n v="21"/>
    <s v="Roble"/>
    <n v="30.239439183511664"/>
    <n v="25"/>
    <n v="718.18835994749418"/>
    <n v="0.1"/>
    <s v="LATIF"/>
    <n v="461.3170315430562"/>
    <n v="2.3065851577152809"/>
    <s v="DEJAR"/>
    <s v="DEJAR"/>
    <x v="0"/>
  </r>
  <r>
    <x v="0"/>
    <n v="22"/>
    <s v="Malcote"/>
    <n v="29.284509525084978"/>
    <n v="8"/>
    <n v="673.54529402721221"/>
    <n v="0.1"/>
    <s v="LATIF"/>
    <n v="427.34971897724978"/>
    <n v="2.1367485948862486"/>
    <s v="DEJAR"/>
    <s v="DEJAR"/>
    <x v="0"/>
  </r>
  <r>
    <x v="0"/>
    <n v="23"/>
    <s v="Guayabillo"/>
    <n v="22.281692029955963"/>
    <n v="15"/>
    <n v="389.93052229836252"/>
    <n v="0.1"/>
    <s v="LATIF"/>
    <n v="222.78457989054249"/>
    <n v="1.1139228994527124"/>
    <s v="DEJAR"/>
    <s v="DEJAR"/>
    <x v="0"/>
  </r>
  <r>
    <x v="0"/>
    <n v="24"/>
    <s v="Mano de Leon"/>
    <n v="23.873241460667103"/>
    <n v="25"/>
    <n v="447.62432406699781"/>
    <n v="0.1"/>
    <s v="LATIF"/>
    <n v="262.60486664335485"/>
    <n v="1.3130243332167741"/>
    <s v="DEJAR"/>
    <s v="DEJAR"/>
    <x v="0"/>
  </r>
  <r>
    <x v="0"/>
    <n v="25"/>
    <s v="Palmilla"/>
    <n v="10.822536128835752"/>
    <n v="4"/>
    <n v="91.991772199368768"/>
    <n v="0.1"/>
    <s v="Palma"/>
    <n v="42.22722295144743"/>
    <n v="0.21113611475723715"/>
    <s v="DEJAR"/>
    <s v="DEPURAR"/>
    <x v="1"/>
  </r>
  <r>
    <x v="0"/>
    <n v="26"/>
    <s v="Cuje"/>
    <n v="31.512678728080576"/>
    <n v="6"/>
    <n v="779.94062225433697"/>
    <n v="0.1"/>
    <s v="LATIF"/>
    <n v="508.96971447441331"/>
    <n v="2.5448485723720662"/>
    <s v="DEJAR"/>
    <s v="DEJAR"/>
    <x v="0"/>
  </r>
  <r>
    <x v="0"/>
    <n v="27"/>
    <s v="Mano de Leon"/>
    <n v="10.504226242693525"/>
    <n v="10"/>
    <n v="86.660069139370762"/>
    <n v="0.1"/>
    <s v="LATIF"/>
    <n v="37.108094951170308"/>
    <n v="0.18554047475585153"/>
    <s v="DEJAR"/>
    <s v="DEJAR"/>
    <x v="0"/>
  </r>
  <r>
    <x v="0"/>
    <n v="28"/>
    <s v="Roble"/>
    <n v="35.014087475645084"/>
    <n v="8"/>
    <n v="962.88965710411958"/>
    <n v="0.1"/>
    <s v="LATIF"/>
    <n v="654.26754460021789"/>
    <n v="3.2713377230010892"/>
    <s v="DEJAR"/>
    <s v="DEJAR"/>
    <x v="0"/>
  </r>
  <r>
    <x v="0"/>
    <n v="29"/>
    <s v="Guayabillo"/>
    <n v="104.40564265465079"/>
    <n v="25"/>
    <n v="8561.2827165198014"/>
    <n v="0.1"/>
    <s v="LATIF"/>
    <n v="8844.7581797812381"/>
    <n v="44.223790898906188"/>
    <s v="DEJAR"/>
    <s v="DEJAR"/>
    <x v="0"/>
  </r>
  <r>
    <x v="0"/>
    <n v="30"/>
    <s v="Palmilla"/>
    <n v="11.459155901120209"/>
    <n v="3"/>
    <n v="103.13264426503628"/>
    <n v="0.1"/>
    <s v="Palma"/>
    <n v="31.07198362279307"/>
    <n v="0.15535991811396535"/>
    <s v="DEJAR"/>
    <s v="DEPURAR"/>
    <x v="1"/>
  </r>
  <r>
    <x v="0"/>
    <n v="31"/>
    <s v="Cuje"/>
    <n v="14.323944876400262"/>
    <n v="6"/>
    <n v="161.1447566641192"/>
    <n v="0.1"/>
    <s v="LATIF"/>
    <n v="77.718436850378453"/>
    <n v="0.38859218425189224"/>
    <s v="DEJAR"/>
    <s v="DEJAR"/>
    <x v="0"/>
  </r>
  <r>
    <x v="0"/>
    <n v="32"/>
    <s v="Guayabillo"/>
    <n v="19.41690305467591"/>
    <n v="15"/>
    <n v="296.10846397391975"/>
    <n v="0.1"/>
    <s v="LATIF"/>
    <n v="160.48225323812497"/>
    <n v="0.80241126619062475"/>
    <s v="DEJAR"/>
    <s v="DEJAR"/>
    <x v="0"/>
  </r>
  <r>
    <x v="0"/>
    <n v="33"/>
    <s v="Palmilla"/>
    <n v="14.323944876400262"/>
    <n v="1.75"/>
    <n v="161.1447566641192"/>
    <n v="0.1"/>
    <s v="Palma"/>
    <n v="16.161114764244658"/>
    <n v="8.0805573821223289E-2"/>
    <s v="DEJAR"/>
    <s v="DEPURAR"/>
    <x v="1"/>
  </r>
  <r>
    <x v="0"/>
    <n v="34"/>
    <s v="Guayabillo"/>
    <n v="54.112680644178766"/>
    <n v="25"/>
    <n v="2299.7943049842197"/>
    <n v="0.1"/>
    <s v="LATIF"/>
    <n v="1846.5998967582625"/>
    <n v="9.2329994837913123"/>
    <s v="DEJAR"/>
    <s v="DEJAR"/>
    <x v="0"/>
  </r>
  <r>
    <x v="0"/>
    <n v="35"/>
    <s v="Palmilla"/>
    <n v="10.504226242693525"/>
    <n v="2"/>
    <n v="86.660069139370762"/>
    <n v="0.1"/>
    <s v="Palma"/>
    <n v="19.238790948127587"/>
    <n v="9.6193954740637924E-2"/>
    <s v="DEJAR"/>
    <s v="DEPURAR"/>
    <x v="1"/>
  </r>
  <r>
    <x v="0"/>
    <n v="36"/>
    <s v="Guayabillo"/>
    <n v="17.507043737822542"/>
    <n v="15"/>
    <n v="240.72241427602989"/>
    <n v="0.1"/>
    <s v="LATIF"/>
    <n v="125.38551624245113"/>
    <n v="0.62692758121225567"/>
    <s v="DEJAR"/>
    <s v="DEJAR"/>
    <x v="0"/>
  </r>
  <r>
    <x v="0"/>
    <n v="37"/>
    <s v="Palmilla"/>
    <n v="25.146481005236016"/>
    <n v="10"/>
    <n v="496.64416115593485"/>
    <n v="0.1"/>
    <s v="Palma"/>
    <n v="100.05740827111657"/>
    <n v="0.50028704135558288"/>
    <s v="DEJAR"/>
    <s v="DEJAR"/>
    <x v="0"/>
  </r>
  <r>
    <x v="0"/>
    <n v="39"/>
    <s v="Palmilla"/>
    <n v="13.369015217973578"/>
    <n v="2"/>
    <n v="140.3749880274105"/>
    <n v="0.1"/>
    <s v="Palma"/>
    <n v="19.238790948127587"/>
    <n v="9.6193954740637924E-2"/>
    <s v="DEJAR"/>
    <s v="DEPURAR"/>
    <x v="1"/>
  </r>
  <r>
    <x v="0"/>
    <n v="40"/>
    <s v="Guayabillo"/>
    <n v="26.738030435947156"/>
    <n v="8"/>
    <n v="561.49995210964198"/>
    <n v="0.1"/>
    <s v="LATIF"/>
    <n v="344.04434155881046"/>
    <n v="1.7202217077940523"/>
    <s v="DEJAR"/>
    <s v="DEJAR"/>
    <x v="0"/>
  </r>
  <r>
    <x v="0"/>
    <n v="42"/>
    <s v="Guayabillo"/>
    <n v="10.822536128835752"/>
    <n v="8"/>
    <n v="91.991772199368768"/>
    <n v="0.1"/>
    <s v="LATIF"/>
    <n v="39.844722995092809"/>
    <n v="0.19922361497546401"/>
    <s v="DEJAR"/>
    <s v="DEJAR"/>
    <x v="0"/>
  </r>
  <r>
    <x v="0"/>
    <n v="43"/>
    <s v="Cuje"/>
    <n v="14.960564648684718"/>
    <n v="10"/>
    <n v="175.7870456647108"/>
    <n v="0.1"/>
    <s v="LATIF"/>
    <n v="86.205993971783897"/>
    <n v="0.43102996985891945"/>
    <s v="DEJAR"/>
    <s v="DEJAR"/>
    <x v="0"/>
  </r>
  <r>
    <x v="0"/>
    <n v="44"/>
    <s v="Palmilla"/>
    <n v="11.459155901120209"/>
    <n v="3"/>
    <n v="103.13264426503628"/>
    <n v="0.1"/>
    <s v="Palma"/>
    <n v="31.07198362279307"/>
    <n v="0.15535991811396535"/>
    <s v="DEJAR"/>
    <s v="DEPURAR"/>
    <x v="1"/>
  </r>
  <r>
    <x v="0"/>
    <n v="45"/>
    <s v="Mano de Leon"/>
    <n v="13.687325104115805"/>
    <n v="10"/>
    <n v="147.13908892442291"/>
    <n v="0.1"/>
    <s v="LATIF"/>
    <n v="69.737102171074326"/>
    <n v="0.34868551085537164"/>
    <s v="DEJAR"/>
    <s v="DEJAR"/>
    <x v="0"/>
  </r>
  <r>
    <x v="0"/>
    <n v="46"/>
    <s v="Malcote"/>
    <n v="13.687325104115805"/>
    <n v="4"/>
    <n v="147.13908892442291"/>
    <n v="0.1"/>
    <s v="LATIF"/>
    <n v="69.737102171074326"/>
    <n v="0.34868551085537164"/>
    <s v="DEJAR"/>
    <s v="DEPURAR"/>
    <x v="1"/>
  </r>
  <r>
    <x v="0"/>
    <n v="47"/>
    <s v="Encino"/>
    <n v="26.738030435947156"/>
    <n v="25"/>
    <n v="561.49995210964198"/>
    <n v="0.1"/>
    <s v="LATIF"/>
    <n v="344.04434155881046"/>
    <n v="1.7202217077940523"/>
    <s v="DEJAR"/>
    <s v="DEJAR"/>
    <x v="0"/>
  </r>
  <r>
    <x v="0"/>
    <n v="49"/>
    <s v="Malcote"/>
    <n v="47.746482921334206"/>
    <n v="25"/>
    <n v="1790.4972962679913"/>
    <n v="0.1"/>
    <s v="LATIF"/>
    <n v="1370.2845946463895"/>
    <n v="6.8514229732319469"/>
    <s v="DEJAR"/>
    <s v="DEJAR"/>
    <x v="0"/>
  </r>
  <r>
    <x v="0"/>
    <n v="50"/>
    <s v="Malcote"/>
    <n v="16.552114079395857"/>
    <n v="8"/>
    <n v="215.17798618260653"/>
    <n v="0.1"/>
    <s v="LATIF"/>
    <n v="109.69494833594366"/>
    <n v="0.54847474167971833"/>
    <s v="DEJAR"/>
    <s v="DEJAR"/>
    <x v="0"/>
  </r>
  <r>
    <x v="1"/>
    <n v="1"/>
    <s v="Palmilla"/>
    <n v="13.050716357003939"/>
    <n v="5"/>
    <n v="133.77026846228395"/>
    <n v="0.1"/>
    <s v="Palma"/>
    <n v="52.824370122452407"/>
    <n v="0.26412185061226201"/>
    <s v="DEJAR"/>
    <s v="DEJAR"/>
    <x v="0"/>
  </r>
  <r>
    <x v="1"/>
    <n v="3"/>
    <s v="Sandillo"/>
    <n v="25.464812403910123"/>
    <n v="10"/>
    <n v="509.29786921987943"/>
    <n v="0.1"/>
    <s v="LATIF"/>
    <n v="306.27418137209492"/>
    <n v="1.5313709068604744"/>
    <s v="DEJAR"/>
    <s v="DEJAR"/>
    <x v="0"/>
  </r>
  <r>
    <x v="1"/>
    <n v="4"/>
    <s v="Guayabillo"/>
    <n v="14.960577287297196"/>
    <n v="8"/>
    <n v="175.78734267292398"/>
    <n v="0.1"/>
    <s v="LATIF"/>
    <n v="86.206167554351623"/>
    <n v="0.4310308377717581"/>
    <s v="DEJAR"/>
    <s v="DEJAR"/>
    <x v="0"/>
  </r>
  <r>
    <x v="1"/>
    <n v="5"/>
    <s v="Mano de León"/>
    <n v="54.112726358309011"/>
    <n v="25"/>
    <n v="2299.7981906960181"/>
    <n v="0.1"/>
    <s v="LATIF"/>
    <n v="1846.6036150327898"/>
    <n v="9.2330180751639492"/>
    <s v="DEJAR"/>
    <s v="DEJAR"/>
    <x v="0"/>
  </r>
  <r>
    <x v="1"/>
    <n v="6"/>
    <s v="Mano de León"/>
    <n v="45.200042016940465"/>
    <n v="25"/>
    <n v="1604.6065992108822"/>
    <n v="0.1"/>
    <s v="LATIF"/>
    <n v="1202.4780694810065"/>
    <n v="6.0123903474050318"/>
    <s v="DEJAR"/>
    <s v="DEJAR"/>
    <x v="0"/>
  </r>
  <r>
    <x v="1"/>
    <n v="7"/>
    <s v="Cuje"/>
    <n v="17.507058527688208"/>
    <n v="15"/>
    <n v="240.72282099845862"/>
    <n v="0.1"/>
    <s v="LATIF"/>
    <n v="125.38576871607694"/>
    <n v="0.62692884358038459"/>
    <s v="DEJAR"/>
    <s v="DEJAR"/>
    <x v="0"/>
  </r>
  <r>
    <x v="1"/>
    <n v="8"/>
    <s v="Palmilla"/>
    <n v="13.687336667101691"/>
    <n v="5"/>
    <n v="147.13933752930578"/>
    <n v="0.1"/>
    <s v="Palma"/>
    <n v="52.824370122452407"/>
    <n v="0.26412185061226201"/>
    <s v="DEJAR"/>
    <s v="DEJAR"/>
    <x v="0"/>
  </r>
  <r>
    <x v="1"/>
    <n v="9"/>
    <s v="Cerezo"/>
    <n v="11.777475736808432"/>
    <n v="10"/>
    <n v="108.94199733781484"/>
    <n v="0.1"/>
    <s v="LATIF"/>
    <n v="48.741721531207368"/>
    <n v="0.2437086076560368"/>
    <s v="DEJAR"/>
    <s v="DEJAR"/>
    <x v="0"/>
  </r>
  <r>
    <x v="1"/>
    <n v="10"/>
    <s v="Palmilla"/>
    <n v="10.18592496156405"/>
    <n v="4"/>
    <n v="81.487659075180716"/>
    <n v="0.1"/>
    <s v="Palma"/>
    <n v="42.22722295144743"/>
    <n v="0.21113611475723715"/>
    <s v="DEJAR"/>
    <s v="DEPURAR"/>
    <x v="1"/>
  </r>
  <r>
    <x v="1"/>
    <n v="11"/>
    <s v="Palmilla"/>
    <n v="11.459165581759555"/>
    <n v="4"/>
    <n v="103.13281851702557"/>
    <n v="0.1"/>
    <s v="Palma"/>
    <n v="42.22722295144743"/>
    <n v="0.21113611475723715"/>
    <s v="DEJAR"/>
    <s v="DEPURAR"/>
    <x v="1"/>
  </r>
  <r>
    <x v="1"/>
    <n v="12"/>
    <s v="Sandillo"/>
    <n v="23.236641318567987"/>
    <n v="10"/>
    <n v="424.07005391761521"/>
    <n v="0.1"/>
    <s v="LATIF"/>
    <n v="246.22097298081303"/>
    <n v="1.231104864904065"/>
    <s v="DEJAR"/>
    <s v="DEJAR"/>
    <x v="0"/>
  </r>
  <r>
    <x v="1"/>
    <n v="13"/>
    <s v="Roble"/>
    <n v="59.205688839091039"/>
    <n v="25"/>
    <n v="2753.073294301711"/>
    <n v="0.1"/>
    <s v="LATIF"/>
    <n v="2288.1430412508907"/>
    <n v="11.440715206254454"/>
    <s v="DEJAR"/>
    <s v="DEJAR"/>
    <x v="0"/>
  </r>
  <r>
    <x v="1"/>
    <n v="14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"/>
    <n v="15"/>
    <s v="Palmilla"/>
    <n v="17.825368682737086"/>
    <n v="10"/>
    <n v="249.55595591774087"/>
    <n v="0.1"/>
    <s v="Palma"/>
    <n v="100.05740827111657"/>
    <n v="0.50028704135558288"/>
    <s v="DEJAR"/>
    <s v="DEJAR"/>
    <x v="0"/>
  </r>
  <r>
    <x v="1"/>
    <n v="16"/>
    <s v="Zapotillo"/>
    <n v="22.91833116351911"/>
    <n v="8"/>
    <n v="412.53127406810228"/>
    <n v="0.1"/>
    <s v="LATIF"/>
    <n v="238.25770348900747"/>
    <n v="1.1912885174450372"/>
    <s v="DEJAR"/>
    <s v="DEJAR"/>
    <x v="0"/>
  </r>
  <r>
    <x v="1"/>
    <n v="18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1"/>
    <n v="19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"/>
    <n v="20"/>
    <s v="Palmilla"/>
    <n v="20.371849923128099"/>
    <n v="6"/>
    <n v="325.95063630072286"/>
    <n v="0.1"/>
    <s v="Palma"/>
    <n v="62.957985757508652"/>
    <n v="0.31478992878754319"/>
    <s v="DEJAR"/>
    <s v="DEJAR"/>
    <x v="0"/>
  </r>
  <r>
    <x v="1"/>
    <n v="21"/>
    <s v="Tamarido"/>
    <n v="28.647913954398888"/>
    <n v="25"/>
    <n v="644.58011573140982"/>
    <n v="0.1"/>
    <s v="LATIF"/>
    <n v="405.53929002221889"/>
    <n v="2.0276964501110943"/>
    <s v="DEJAR"/>
    <s v="DEJAR"/>
    <x v="0"/>
  </r>
  <r>
    <x v="1"/>
    <n v="22"/>
    <s v="Tamarido"/>
    <n v="24.509881938763492"/>
    <n v="20"/>
    <n v="471.81672915697879"/>
    <n v="0.1"/>
    <s v="LATIF"/>
    <n v="279.60561022900345"/>
    <n v="1.3980280511450172"/>
    <s v="DEJAR"/>
    <s v="DEJAR"/>
    <x v="0"/>
  </r>
  <r>
    <x v="1"/>
    <n v="23"/>
    <s v="Palmilla"/>
    <n v="11.459165581759555"/>
    <n v="4"/>
    <n v="103.13281851702557"/>
    <n v="0.1"/>
    <s v="Palma"/>
    <n v="42.22722295144743"/>
    <n v="0.21113611475723715"/>
    <s v="DEJAR"/>
    <s v="DEPURAR"/>
    <x v="1"/>
  </r>
  <r>
    <x v="1"/>
    <n v="24"/>
    <s v="Palmilla"/>
    <n v="13.687336667101691"/>
    <n v="25"/>
    <n v="147.13933752930578"/>
    <n v="0.1"/>
    <s v="Palma"/>
    <n v="213.09250664879769"/>
    <n v="1.0654625332439884"/>
    <s v="DEJAR"/>
    <s v="DEJAR"/>
    <x v="0"/>
  </r>
  <r>
    <x v="1"/>
    <n v="25"/>
    <s v="Mano de León"/>
    <n v="21.00847023322585"/>
    <n v="15"/>
    <n v="346.64086223778037"/>
    <n v="0.1"/>
    <s v="LATIF"/>
    <n v="193.63218163466485"/>
    <n v="0.96816090817332412"/>
    <s v="DEJAR"/>
    <s v="DEJAR"/>
    <x v="0"/>
  </r>
  <r>
    <x v="1"/>
    <n v="26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1"/>
    <n v="27"/>
    <s v="Palmilla"/>
    <n v="10.504235116612925"/>
    <n v="2.25"/>
    <n v="86.660215559445092"/>
    <n v="0.1"/>
    <s v="Palma"/>
    <n v="22.267486429785951"/>
    <n v="0.11133743214892974"/>
    <s v="DEJAR"/>
    <s v="DEPURAR"/>
    <x v="1"/>
  </r>
  <r>
    <x v="1"/>
    <n v="28"/>
    <s v="Palmilla"/>
    <n v="20.690160078176977"/>
    <n v="5"/>
    <n v="336.21617147718604"/>
    <n v="0.1"/>
    <s v="Palma"/>
    <n v="52.824370122452407"/>
    <n v="0.26412185061226201"/>
    <s v="DEJAR"/>
    <s v="DEJAR"/>
    <x v="0"/>
  </r>
  <r>
    <x v="1"/>
    <n v="29"/>
    <s v="Palmilla"/>
    <n v="17.188748372639331"/>
    <n v="5"/>
    <n v="232.04884166330748"/>
    <n v="0.1"/>
    <s v="Palma"/>
    <n v="52.824370122452407"/>
    <n v="0.26412185061226201"/>
    <s v="DEJAR"/>
    <s v="DEJAR"/>
    <x v="0"/>
  </r>
  <r>
    <x v="1"/>
    <n v="31"/>
    <s v="Aguacatillo"/>
    <n v="70.028234110752834"/>
    <n v="25"/>
    <n v="3851.5651359753379"/>
    <n v="0.1"/>
    <s v="LATIF"/>
    <n v="3414.0058173398693"/>
    <n v="17.070029086699343"/>
    <s v="DEJAR"/>
    <s v="DEJAR"/>
    <x v="0"/>
  </r>
  <r>
    <x v="1"/>
    <n v="32"/>
    <s v="Cerezo"/>
    <n v="15.597197597394951"/>
    <n v="15"/>
    <n v="191.06627874952039"/>
    <n v="0.1"/>
    <s v="LATIF"/>
    <n v="95.20847996207722"/>
    <n v="0.4760423998103861"/>
    <s v="DEJAR"/>
    <s v="DEJAR"/>
    <x v="0"/>
  </r>
  <r>
    <x v="1"/>
    <n v="33"/>
    <s v="Palmilla"/>
    <n v="24.509881938763492"/>
    <n v="4"/>
    <n v="471.81672915697879"/>
    <n v="0.1"/>
    <s v="Palma"/>
    <n v="42.22722295144743"/>
    <n v="0.21113611475723715"/>
    <s v="DEJAR"/>
    <s v="DEPURAR"/>
    <x v="1"/>
  </r>
  <r>
    <x v="1"/>
    <n v="35"/>
    <s v="Mano de León"/>
    <n v="40.425389691207322"/>
    <n v="25"/>
    <n v="1283.5102082261617"/>
    <n v="0.1"/>
    <s v="LATIF"/>
    <n v="921.53870348805947"/>
    <n v="4.6076935174402971"/>
    <s v="DEJAR"/>
    <s v="DEJAR"/>
    <x v="0"/>
  </r>
  <r>
    <x v="1"/>
    <n v="36"/>
    <s v="Roble"/>
    <n v="93.901495739418579"/>
    <n v="25"/>
    <n v="6925.2573545093755"/>
    <n v="0.1"/>
    <s v="LATIF"/>
    <n v="6869.4480910812417"/>
    <n v="34.347240455406208"/>
    <s v="DEJAR"/>
    <s v="DEJAR"/>
    <x v="0"/>
  </r>
  <r>
    <x v="1"/>
    <n v="37"/>
    <s v="Aguacatillo"/>
    <n v="26.419742869056751"/>
    <n v="25"/>
    <n v="548.21140953996075"/>
    <n v="0.1"/>
    <s v="LATIF"/>
    <n v="334.36298737647621"/>
    <n v="1.6718149368823811"/>
    <s v="DEJAR"/>
    <s v="DEJAR"/>
    <x v="0"/>
  </r>
  <r>
    <x v="1"/>
    <n v="38"/>
    <s v="Aguacatillo"/>
    <n v="24.828192093812369"/>
    <n v="20"/>
    <n v="484.15128692714779"/>
    <n v="0.1"/>
    <s v="LATIF"/>
    <n v="288.33859591210984"/>
    <n v="1.4416929795605493"/>
    <s v="DEJAR"/>
    <s v="DEJAR"/>
    <x v="0"/>
  </r>
  <r>
    <x v="2"/>
    <n v="1"/>
    <s v="Sandillo"/>
    <n v="22.91833116351911"/>
    <n v="4"/>
    <n v="412.53127406810228"/>
    <n v="0.1"/>
    <s v="LATIF"/>
    <n v="238.25770348900747"/>
    <n v="1.1912885174450372"/>
    <s v="DEJAR"/>
    <s v="DEPURAR"/>
    <x v="1"/>
  </r>
  <r>
    <x v="2"/>
    <n v="2"/>
    <s v="Aguacatillo"/>
    <n v="18.143678837785963"/>
    <n v="10"/>
    <n v="258.54824642115443"/>
    <n v="0.1"/>
    <s v="LATIF"/>
    <n v="136.52797541331648"/>
    <n v="0.68263987706658236"/>
    <s v="DEJAR"/>
    <s v="DEJAR"/>
    <x v="0"/>
  </r>
  <r>
    <x v="2"/>
    <n v="3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"/>
    <n v="4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2"/>
    <n v="5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"/>
    <n v="6"/>
    <s v="Palmilla"/>
    <n v="15.278887442346074"/>
    <n v="3"/>
    <n v="183.34723291915657"/>
    <n v="0.1"/>
    <s v="Palma"/>
    <n v="31.07198362279307"/>
    <n v="0.15535991811396535"/>
    <s v="DEJAR"/>
    <s v="DEPURAR"/>
    <x v="1"/>
  </r>
  <r>
    <x v="2"/>
    <n v="7"/>
    <s v="Palmilla"/>
    <n v="11.777475736808432"/>
    <n v="3"/>
    <n v="108.94199733781484"/>
    <n v="0.1"/>
    <s v="Palma"/>
    <n v="31.07198362279307"/>
    <n v="0.15535991811396535"/>
    <s v="DEJAR"/>
    <s v="DEPURAR"/>
    <x v="1"/>
  </r>
  <r>
    <x v="2"/>
    <n v="9"/>
    <s v="Palmilla"/>
    <n v="16.870438217590458"/>
    <n v="3"/>
    <n v="223.53401791228774"/>
    <n v="0.1"/>
    <s v="Palma"/>
    <n v="31.07198362279307"/>
    <n v="0.15535991811396535"/>
    <s v="DEJAR"/>
    <s v="DEPURAR"/>
    <x v="1"/>
  </r>
  <r>
    <x v="2"/>
    <n v="10"/>
    <s v="Palmilla"/>
    <n v="23.873261628665741"/>
    <n v="3"/>
    <n v="447.62508036903466"/>
    <n v="0.1"/>
    <s v="Palma"/>
    <n v="31.07198362279307"/>
    <n v="0.15535991811396535"/>
    <s v="DEJAR"/>
    <s v="DEPURAR"/>
    <x v="1"/>
  </r>
  <r>
    <x v="2"/>
    <n v="11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2"/>
    <n v="12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"/>
    <n v="13"/>
    <s v="Aguacatillo"/>
    <n v="22.91833116351911"/>
    <n v="5"/>
    <n v="412.53127406810228"/>
    <n v="0.1"/>
    <s v="LATIF"/>
    <n v="238.25770348900747"/>
    <n v="1.1912885174450372"/>
    <s v="DEJAR"/>
    <s v="DEJAR"/>
    <x v="0"/>
  </r>
  <r>
    <x v="2"/>
    <n v="14"/>
    <s v="Palmilla"/>
    <n v="20.690160078176977"/>
    <n v="4"/>
    <n v="336.21617147718604"/>
    <n v="0.1"/>
    <s v="Palma"/>
    <n v="42.22722295144743"/>
    <n v="0.21113611475723715"/>
    <s v="DEJAR"/>
    <s v="DEPURAR"/>
    <x v="1"/>
  </r>
  <r>
    <x v="2"/>
    <n v="15"/>
    <s v="Palmilla"/>
    <n v="11.459165581759555"/>
    <n v="4"/>
    <n v="103.13281851702557"/>
    <n v="0.1"/>
    <s v="Palma"/>
    <n v="42.22722295144743"/>
    <n v="0.21113611475723715"/>
    <s v="DEJAR"/>
    <s v="DEPURAR"/>
    <x v="1"/>
  </r>
  <r>
    <x v="2"/>
    <n v="16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"/>
    <n v="17"/>
    <s v="Roble"/>
    <n v="47.746523257331482"/>
    <n v="20"/>
    <n v="1790.5003214761387"/>
    <n v="0.1"/>
    <s v="LATIF"/>
    <n v="1370.2873538224931"/>
    <n v="6.8514367691124649"/>
    <s v="DEJAR"/>
    <s v="DEJAR"/>
    <x v="0"/>
  </r>
  <r>
    <x v="2"/>
    <n v="18"/>
    <s v="Roble"/>
    <n v="24.509881938763492"/>
    <n v="25"/>
    <n v="471.81672915697879"/>
    <n v="0.1"/>
    <s v="LATIF"/>
    <n v="279.60561022900345"/>
    <n v="1.3980280511450172"/>
    <s v="DEJAR"/>
    <s v="DEJAR"/>
    <x v="0"/>
  </r>
  <r>
    <x v="2"/>
    <n v="19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"/>
    <n v="20"/>
    <s v="Roble"/>
    <n v="24.191571783714618"/>
    <n v="25"/>
    <n v="459.64132697094118"/>
    <n v="0.1"/>
    <s v="LATIF"/>
    <n v="271.02813595928234"/>
    <n v="1.3551406797964116"/>
    <s v="DEJAR"/>
    <s v="DEJAR"/>
    <x v="0"/>
  </r>
  <r>
    <x v="2"/>
    <n v="21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"/>
    <n v="22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2"/>
    <n v="23"/>
    <s v="Roble"/>
    <n v="47.746523257331482"/>
    <n v="25"/>
    <n v="1790.5003214761387"/>
    <n v="0.1"/>
    <s v="LATIF"/>
    <n v="1370.2873538224931"/>
    <n v="6.8514367691124649"/>
    <s v="DEJAR"/>
    <s v="DEJAR"/>
    <x v="0"/>
  </r>
  <r>
    <x v="2"/>
    <n v="24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"/>
    <n v="25"/>
    <s v="Palmilla"/>
    <n v="11.777475736808432"/>
    <n v="35"/>
    <n v="108.94199733781484"/>
    <n v="0.1"/>
    <s v="Palma"/>
    <n v="276.4445284847871"/>
    <n v="1.3822226424239354"/>
    <s v="DEJAR"/>
    <s v="DEJAR"/>
    <x v="0"/>
  </r>
  <r>
    <x v="2"/>
    <n v="26"/>
    <s v="Roble"/>
    <n v="57.295827908797776"/>
    <n v="12"/>
    <n v="2578.3204629256393"/>
    <n v="0.1"/>
    <s v="LATIF"/>
    <n v="2116.1231653638256"/>
    <n v="10.580615826819129"/>
    <s v="DEJAR"/>
    <s v="DEJAR"/>
    <x v="0"/>
  </r>
  <r>
    <x v="2"/>
    <n v="27"/>
    <s v="Palmilla"/>
    <n v="16.552128062541581"/>
    <n v="5"/>
    <n v="215.17834974539909"/>
    <n v="0.1"/>
    <s v="Palma"/>
    <n v="52.824370122452407"/>
    <n v="0.26412185061226201"/>
    <s v="DEJAR"/>
    <s v="DEJAR"/>
    <x v="0"/>
  </r>
  <r>
    <x v="2"/>
    <n v="28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2"/>
    <n v="29"/>
    <s v="Palmilla"/>
    <n v="23.873261628665741"/>
    <n v="6"/>
    <n v="447.62508036903466"/>
    <n v="0.1"/>
    <s v="Palma"/>
    <n v="62.957985757508652"/>
    <n v="0.31478992878754319"/>
    <s v="DEJAR"/>
    <s v="DEJAR"/>
    <x v="0"/>
  </r>
  <r>
    <x v="2"/>
    <n v="30"/>
    <s v="Palmilla"/>
    <n v="24.509881938763492"/>
    <n v="4"/>
    <n v="471.81672915697879"/>
    <n v="0.1"/>
    <s v="Palma"/>
    <n v="42.22722295144743"/>
    <n v="0.21113611475723715"/>
    <s v="DEJAR"/>
    <s v="DEPURAR"/>
    <x v="1"/>
  </r>
  <r>
    <x v="2"/>
    <n v="31"/>
    <s v="Mano de Leon"/>
    <n v="12.414096046906185"/>
    <n v="8"/>
    <n v="121.03782173178695"/>
    <n v="0.1"/>
    <s v="LATIF"/>
    <n v="55.257950664746026"/>
    <n v="0.27628975332373013"/>
    <s v="DEJAR"/>
    <s v="DEJAR"/>
    <x v="0"/>
  </r>
  <r>
    <x v="2"/>
    <n v="32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2"/>
    <n v="33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2"/>
    <n v="34"/>
    <s v="Aguacatillo"/>
    <n v="10.822545271661802"/>
    <n v="5"/>
    <n v="91.99192762784071"/>
    <n v="0.1"/>
    <s v="LATIF"/>
    <n v="39.844803225585046"/>
    <n v="0.19922401612792523"/>
    <s v="DEJAR"/>
    <s v="DEJAR"/>
    <x v="0"/>
  </r>
  <r>
    <x v="2"/>
    <n v="36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2"/>
    <n v="37"/>
    <s v="Aguacatillo"/>
    <n v="13.369026512052814"/>
    <n v="4"/>
    <n v="140.37522520372926"/>
    <n v="0.1"/>
    <s v="LATIF"/>
    <n v="65.933675901847053"/>
    <n v="0.32966837950923522"/>
    <s v="DEJAR"/>
    <s v="DEPURAR"/>
    <x v="1"/>
  </r>
  <r>
    <x v="2"/>
    <n v="38"/>
    <s v="Palmilla"/>
    <n v="24.191571783714618"/>
    <n v="4"/>
    <n v="459.64132697094118"/>
    <n v="0.1"/>
    <s v="Palma"/>
    <n v="42.22722295144743"/>
    <n v="0.21113611475723715"/>
    <s v="DEJAR"/>
    <s v="DEPURAR"/>
    <x v="1"/>
  </r>
  <r>
    <x v="2"/>
    <n v="39"/>
    <s v="Aguacatillo"/>
    <n v="17.507058527688208"/>
    <n v="10"/>
    <n v="240.72282099845862"/>
    <n v="0.1"/>
    <s v="LATIF"/>
    <n v="125.38576871607694"/>
    <n v="0.62692884358038459"/>
    <s v="DEJAR"/>
    <s v="DEJAR"/>
    <x v="0"/>
  </r>
  <r>
    <x v="2"/>
    <n v="40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2"/>
    <n v="41"/>
    <s v="Palmilla"/>
    <n v="16.552128062541581"/>
    <n v="3"/>
    <n v="215.17834974539909"/>
    <n v="0.1"/>
    <s v="Palma"/>
    <n v="31.07198362279307"/>
    <n v="0.15535991811396535"/>
    <s v="DEJAR"/>
    <s v="DEPURAR"/>
    <x v="1"/>
  </r>
  <r>
    <x v="2"/>
    <n v="42"/>
    <s v="Palmilla"/>
    <n v="23.873261628665741"/>
    <n v="4"/>
    <n v="447.62508036903466"/>
    <n v="0.1"/>
    <s v="Palma"/>
    <n v="42.22722295144743"/>
    <n v="0.21113611475723715"/>
    <s v="DEJAR"/>
    <s v="DEPURAR"/>
    <x v="1"/>
  </r>
  <r>
    <x v="2"/>
    <n v="43"/>
    <s v="Roble"/>
    <n v="35.014117055376417"/>
    <n v="20"/>
    <n v="962.89128399383446"/>
    <n v="0.1"/>
    <s v="LATIF"/>
    <n v="654.26886201952004"/>
    <n v="3.2713443100976001"/>
    <s v="DEJAR"/>
    <s v="DEJAR"/>
    <x v="0"/>
  </r>
  <r>
    <x v="2"/>
    <n v="44"/>
    <s v="Roble"/>
    <n v="43.608491241696086"/>
    <n v="18"/>
    <n v="1493.595579279362"/>
    <n v="0.1"/>
    <s v="LATIF"/>
    <n v="1104.0054361051382"/>
    <n v="5.5200271805256902"/>
    <s v="DEJAR"/>
    <s v="DEJAR"/>
    <x v="0"/>
  </r>
  <r>
    <x v="2"/>
    <n v="45"/>
    <s v="Roble"/>
    <n v="71.61978488599722"/>
    <n v="20"/>
    <n v="4028.6257233213114"/>
    <n v="0.1"/>
    <s v="LATIF"/>
    <n v="3601.8608150515024"/>
    <n v="18.009304075257511"/>
    <s v="DEJAR"/>
    <s v="DEJAR"/>
    <x v="0"/>
  </r>
  <r>
    <x v="2"/>
    <n v="46"/>
    <s v="Roble"/>
    <n v="105.04235116612925"/>
    <n v="30"/>
    <n v="8666.0215559445096"/>
    <n v="0.1"/>
    <s v="LATIF"/>
    <n v="8973.8650375279412"/>
    <n v="44.869325187639703"/>
    <s v="DEJAR"/>
    <s v="DEJAR"/>
    <x v="0"/>
  </r>
  <r>
    <x v="2"/>
    <n v="47"/>
    <s v="Mano de Leon"/>
    <n v="17.507058527688208"/>
    <n v="8"/>
    <n v="240.72282099845862"/>
    <n v="0.1"/>
    <s v="LATIF"/>
    <n v="125.38576871607694"/>
    <n v="0.62692884358038459"/>
    <s v="DEJAR"/>
    <s v="DEJAR"/>
    <x v="0"/>
  </r>
  <r>
    <x v="2"/>
    <n v="49"/>
    <s v="Palmilla"/>
    <n v="16.870438217590458"/>
    <n v="3"/>
    <n v="223.53401791228774"/>
    <n v="0.1"/>
    <s v="Palma"/>
    <n v="31.07198362279307"/>
    <n v="0.15535991811396535"/>
    <s v="DEJAR"/>
    <s v="DEPURAR"/>
    <x v="1"/>
  </r>
  <r>
    <x v="2"/>
    <n v="50"/>
    <s v="Roble"/>
    <n v="113.31841519740004"/>
    <n v="28"/>
    <n v="10085.371055226662"/>
    <n v="0.1"/>
    <s v="LATIF"/>
    <n v="10751.84407393633"/>
    <n v="53.75922036968165"/>
    <s v="DEJAR"/>
    <s v="DEJAR"/>
    <x v="0"/>
  </r>
  <r>
    <x v="3"/>
    <n v="1"/>
    <s v="Palmilla"/>
    <n v="13.687336667101691"/>
    <n v="6"/>
    <n v="147.13933752930578"/>
    <n v="0.1"/>
    <s v="Palma"/>
    <n v="62.957985757508652"/>
    <n v="0.31478992878754319"/>
    <s v="DEJAR"/>
    <s v="DEJAR"/>
    <x v="0"/>
  </r>
  <r>
    <x v="3"/>
    <n v="2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3"/>
    <n v="3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3"/>
    <n v="4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3"/>
    <n v="5"/>
    <s v="Sandillo"/>
    <n v="16.233817907492703"/>
    <n v="12"/>
    <n v="206.98183716264163"/>
    <n v="0.1"/>
    <s v="LATIF"/>
    <n v="104.73382464001311"/>
    <n v="0.52366912320006553"/>
    <s v="DEJAR"/>
    <s v="DEJAR"/>
    <x v="0"/>
  </r>
  <r>
    <x v="3"/>
    <n v="6"/>
    <s v="Aguacatillo"/>
    <n v="22.91833116351911"/>
    <n v="5"/>
    <n v="412.53127406810228"/>
    <n v="0.1"/>
    <s v="LATIF"/>
    <n v="238.25770348900747"/>
    <n v="1.1912885174450372"/>
    <s v="DEJAR"/>
    <s v="DEJAR"/>
    <x v="0"/>
  </r>
  <r>
    <x v="3"/>
    <n v="7"/>
    <s v="Palmilla"/>
    <n v="12.095785891857309"/>
    <n v="5"/>
    <n v="114.91033174273529"/>
    <n v="0.1"/>
    <s v="Palma"/>
    <n v="52.824370122452407"/>
    <n v="0.26412185061226201"/>
    <s v="DEJAR"/>
    <s v="DEJAR"/>
    <x v="0"/>
  </r>
  <r>
    <x v="3"/>
    <n v="8"/>
    <s v="Chucte"/>
    <n v="17.507058527688208"/>
    <n v="6"/>
    <n v="240.72282099845862"/>
    <n v="0.1"/>
    <s v="LATIF"/>
    <n v="125.38576871607694"/>
    <n v="0.62692884358038459"/>
    <s v="DEJAR"/>
    <s v="DEJAR"/>
    <x v="0"/>
  </r>
  <r>
    <x v="3"/>
    <n v="9"/>
    <s v="Palmilla"/>
    <n v="12.414096046906185"/>
    <n v="2.5"/>
    <n v="121.03782173178695"/>
    <n v="0.1"/>
    <s v="Palma"/>
    <n v="25.248088908650967"/>
    <n v="0.12624044454325481"/>
    <s v="DEJAR"/>
    <s v="DEPURAR"/>
    <x v="1"/>
  </r>
  <r>
    <x v="3"/>
    <n v="10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3"/>
    <n v="11"/>
    <s v="Palmilla"/>
    <n v="26.101432714007878"/>
    <n v="5"/>
    <n v="535.08107384913581"/>
    <n v="0.1"/>
    <s v="Palma"/>
    <n v="52.824370122452407"/>
    <n v="0.26412185061226201"/>
    <s v="DEJAR"/>
    <s v="DEJAR"/>
    <x v="0"/>
  </r>
  <r>
    <x v="3"/>
    <n v="14"/>
    <s v="Guayabillo"/>
    <n v="10.18592496156405"/>
    <n v="8"/>
    <n v="81.487659075180716"/>
    <n v="0.1"/>
    <s v="LATIF"/>
    <n v="34.483901639602834"/>
    <n v="0.17241950819801416"/>
    <s v="DEJAR"/>
    <s v="DEJAR"/>
    <x v="0"/>
  </r>
  <r>
    <x v="3"/>
    <n v="15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3"/>
    <n v="16"/>
    <s v="Sandillo"/>
    <n v="20.690160078176977"/>
    <n v="15"/>
    <n v="336.21617147718604"/>
    <n v="0.1"/>
    <s v="LATIF"/>
    <n v="186.71254020763374"/>
    <n v="0.93356270103816863"/>
    <s v="DEJAR"/>
    <s v="DEJAR"/>
    <x v="0"/>
  </r>
  <r>
    <x v="3"/>
    <n v="17"/>
    <s v="Aguacatillo"/>
    <n v="22.91833116351911"/>
    <n v="20"/>
    <n v="412.53127406810228"/>
    <n v="0.1"/>
    <s v="LATIF"/>
    <n v="238.25770348900747"/>
    <n v="1.1912885174450372"/>
    <s v="DEJAR"/>
    <s v="DEJAR"/>
    <x v="0"/>
  </r>
  <r>
    <x v="3"/>
    <n v="18"/>
    <s v="Aguacatillo"/>
    <n v="12.732406201955062"/>
    <n v="15"/>
    <n v="127.32446730496986"/>
    <n v="0.1"/>
    <s v="LATIF"/>
    <n v="58.695172426043968"/>
    <n v="0.29347586213021981"/>
    <s v="DEJAR"/>
    <s v="DEJAR"/>
    <x v="0"/>
  </r>
  <r>
    <x v="3"/>
    <n v="19"/>
    <s v="Cuje"/>
    <n v="17.507058527688208"/>
    <n v="8"/>
    <n v="240.72282099845862"/>
    <n v="0.1"/>
    <s v="LATIF"/>
    <n v="125.38576871607694"/>
    <n v="0.62692884358038459"/>
    <s v="DEJAR"/>
    <s v="DEJAR"/>
    <x v="0"/>
  </r>
  <r>
    <x v="3"/>
    <n v="20"/>
    <s v="Aguacatillo"/>
    <n v="17.188748372639331"/>
    <n v="15"/>
    <n v="232.04884166330748"/>
    <n v="0.1"/>
    <s v="LATIF"/>
    <n v="120.02016605710401"/>
    <n v="0.60010083028551997"/>
    <s v="DEJAR"/>
    <s v="DEJAR"/>
    <x v="0"/>
  </r>
  <r>
    <x v="3"/>
    <n v="21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3"/>
    <n v="22"/>
    <s v="Aguacatillo"/>
    <n v="36.92397798566968"/>
    <n v="25"/>
    <n v="1070.7987700347965"/>
    <n v="0.1"/>
    <s v="LATIF"/>
    <n v="742.56185285559627"/>
    <n v="3.7128092642779813"/>
    <s v="DEJAR"/>
    <s v="DEJAR"/>
    <x v="0"/>
  </r>
  <r>
    <x v="3"/>
    <n v="23"/>
    <s v="Guayabillo"/>
    <n v="22.91833116351911"/>
    <n v="12"/>
    <n v="412.53127406810228"/>
    <n v="0.1"/>
    <s v="LATIF"/>
    <n v="238.25770348900747"/>
    <n v="1.1912885174450372"/>
    <s v="DEJAR"/>
    <s v="DEJAR"/>
    <x v="0"/>
  </r>
  <r>
    <x v="3"/>
    <n v="24"/>
    <s v="Mano de Leon"/>
    <n v="13.369026512052814"/>
    <n v="10"/>
    <n v="140.37522520372926"/>
    <n v="0.1"/>
    <s v="LATIF"/>
    <n v="65.933675901847053"/>
    <n v="0.32966837950923522"/>
    <s v="DEJAR"/>
    <s v="DEJAR"/>
    <x v="0"/>
  </r>
  <r>
    <x v="3"/>
    <n v="25"/>
    <s v="Sandillo"/>
    <n v="23.873261628665741"/>
    <n v="10"/>
    <n v="447.62508036903466"/>
    <n v="0.1"/>
    <s v="LATIF"/>
    <n v="262.60539541896509"/>
    <n v="1.3130269770948255"/>
    <s v="DEJAR"/>
    <s v="DEJAR"/>
    <x v="0"/>
  </r>
  <r>
    <x v="3"/>
    <n v="26"/>
    <s v="Palmilla"/>
    <n v="11.459165581759555"/>
    <n v="2"/>
    <n v="103.13281851702557"/>
    <n v="0.1"/>
    <s v="Palma"/>
    <n v="19.238790948127587"/>
    <n v="9.6193954740637924E-2"/>
    <s v="DEJAR"/>
    <s v="DEPURAR"/>
    <x v="1"/>
  </r>
  <r>
    <x v="3"/>
    <n v="27"/>
    <s v="Aguacatillo"/>
    <n v="17.188748372639331"/>
    <n v="20"/>
    <n v="232.04884166330748"/>
    <n v="0.1"/>
    <s v="LATIF"/>
    <n v="120.02016605710401"/>
    <n v="0.60010083028551997"/>
    <s v="DEJAR"/>
    <s v="DEJAR"/>
    <x v="0"/>
  </r>
  <r>
    <x v="3"/>
    <n v="28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3"/>
    <n v="29"/>
    <s v="Sandillo"/>
    <n v="13.369026512052814"/>
    <n v="8"/>
    <n v="140.37522520372926"/>
    <n v="0.1"/>
    <s v="LATIF"/>
    <n v="65.933675901847053"/>
    <n v="0.32966837950923522"/>
    <s v="DEJAR"/>
    <s v="DEJAR"/>
    <x v="0"/>
  </r>
  <r>
    <x v="3"/>
    <n v="30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3"/>
    <n v="31"/>
    <s v="Sandillo"/>
    <n v="56.977517753748899"/>
    <n v="25"/>
    <n v="2549.7520355740867"/>
    <n v="0.1"/>
    <s v="LATIF"/>
    <n v="2088.2096611550073"/>
    <n v="10.441048305775036"/>
    <s v="DEJAR"/>
    <s v="DEJAR"/>
    <x v="0"/>
  </r>
  <r>
    <x v="3"/>
    <n v="32"/>
    <s v="Roble"/>
    <n v="79.577538762219135"/>
    <n v="25"/>
    <n v="4973.6120041003851"/>
    <n v="0.1"/>
    <s v="LATIF"/>
    <n v="4630.0999144693878"/>
    <n v="23.150499572346938"/>
    <s v="DEJAR"/>
    <s v="DEJAR"/>
    <x v="0"/>
  </r>
  <r>
    <x v="3"/>
    <n v="33"/>
    <s v="Malcote"/>
    <n v="15.278887442346074"/>
    <n v="15"/>
    <n v="183.34723291915657"/>
    <n v="0.1"/>
    <s v="LATIF"/>
    <n v="90.642458108728349"/>
    <n v="0.45321229054364176"/>
    <s v="DEJAR"/>
    <s v="DEJAR"/>
    <x v="0"/>
  </r>
  <r>
    <x v="3"/>
    <n v="34"/>
    <s v="Palmilla"/>
    <n v="10.504235116612925"/>
    <n v="6"/>
    <n v="86.660215559445092"/>
    <n v="0.1"/>
    <s v="Palma"/>
    <n v="62.957985757508652"/>
    <n v="0.31478992878754319"/>
    <s v="DEJAR"/>
    <s v="DEJAR"/>
    <x v="0"/>
  </r>
  <r>
    <x v="3"/>
    <n v="36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3"/>
    <n v="37"/>
    <s v="Malcote"/>
    <n v="80.850779382414643"/>
    <n v="25"/>
    <n v="5134.0408329046468"/>
    <n v="0.1"/>
    <s v="LATIF"/>
    <n v="4808.6324709094988"/>
    <n v="24.043162354547494"/>
    <s v="DEJAR"/>
    <s v="DEJAR"/>
    <x v="0"/>
  </r>
  <r>
    <x v="3"/>
    <n v="38"/>
    <s v="Mano de Leon"/>
    <n v="119.36630814332869"/>
    <n v="20"/>
    <n v="11190.627009225866"/>
    <n v="0.1"/>
    <s v="LATIF"/>
    <n v="12170.422068903485"/>
    <n v="60.852110344517421"/>
    <s v="DEJAR"/>
    <s v="DEJAR"/>
    <x v="0"/>
  </r>
  <r>
    <x v="3"/>
    <n v="39"/>
    <s v="Malcote"/>
    <n v="39.47045922606069"/>
    <n v="25"/>
    <n v="1223.5881308007602"/>
    <n v="0.1"/>
    <s v="LATIF"/>
    <n v="870.49823248603161"/>
    <n v="4.3524911624301579"/>
    <s v="DEJAR"/>
    <s v="DEJAR"/>
    <x v="0"/>
  </r>
  <r>
    <x v="3"/>
    <n v="41"/>
    <s v="Roble"/>
    <n v="55.067656823455643"/>
    <n v="28"/>
    <n v="2381.6837387315268"/>
    <n v="0.1"/>
    <s v="LATIF"/>
    <n v="1925.2256540096951"/>
    <n v="9.6261282700484738"/>
    <s v="DEJAR"/>
    <s v="DEJAR"/>
    <x v="0"/>
  </r>
  <r>
    <x v="4"/>
    <n v="1"/>
    <s v="Latifoliado"/>
    <n v="57.614138063846653"/>
    <n v="1.5"/>
    <n v="2607.0480458613233"/>
    <n v="0.1"/>
    <s v="LATIF"/>
    <n v="2144.2520444028519"/>
    <n v="10.721260222014259"/>
    <s v="DEJAR"/>
    <s v="DEPURAR"/>
    <x v="1"/>
  </r>
  <r>
    <x v="4"/>
    <n v="2"/>
    <s v="Aguacatillo"/>
    <n v="25.464812403910123"/>
    <n v="2.5"/>
    <n v="509.29786921987943"/>
    <n v="0.1"/>
    <s v="LATIF"/>
    <n v="306.27418137209492"/>
    <n v="1.5313709068604744"/>
    <s v="DEJAR"/>
    <s v="DEPURAR"/>
    <x v="1"/>
  </r>
  <r>
    <x v="4"/>
    <n v="3"/>
    <s v="Aguacatillo"/>
    <n v="12.414096046906185"/>
    <n v="15"/>
    <n v="121.03782173178695"/>
    <n v="0.1"/>
    <s v="LATIF"/>
    <n v="55.257950664746026"/>
    <n v="0.27628975332373013"/>
    <s v="DEJAR"/>
    <s v="DEJAR"/>
    <x v="0"/>
  </r>
  <r>
    <x v="4"/>
    <n v="4"/>
    <s v="Roble"/>
    <n v="81.16908953746352"/>
    <n v="28"/>
    <n v="5174.5459290660401"/>
    <n v="0.1"/>
    <s v="LATIF"/>
    <n v="4853.8791395579528"/>
    <n v="24.269395697789761"/>
    <s v="DEJAR"/>
    <s v="DEJAR"/>
    <x v="0"/>
  </r>
  <r>
    <x v="4"/>
    <n v="5"/>
    <s v="Malcote"/>
    <n v="23.236641318567987"/>
    <n v="20"/>
    <n v="424.07005391761521"/>
    <n v="0.1"/>
    <s v="LATIF"/>
    <n v="246.22097298081303"/>
    <n v="1.231104864904065"/>
    <s v="DEJAR"/>
    <s v="DEJAR"/>
    <x v="0"/>
  </r>
  <r>
    <x v="4"/>
    <n v="6"/>
    <s v="Malcote"/>
    <n v="55.067656823455643"/>
    <n v="25"/>
    <n v="2381.6837387315268"/>
    <n v="0.1"/>
    <s v="LATIF"/>
    <n v="1925.2256540096951"/>
    <n v="9.6261282700484738"/>
    <s v="DEJAR"/>
    <s v="DEJAR"/>
    <x v="0"/>
  </r>
  <r>
    <x v="4"/>
    <n v="7"/>
    <s v="Malcote"/>
    <n v="87.535292638441049"/>
    <n v="25"/>
    <n v="6018.0705249614657"/>
    <n v="0.1"/>
    <s v="LATIF"/>
    <n v="5810.9915231329005"/>
    <n v="29.054957615664499"/>
    <s v="DEJAR"/>
    <s v="DEJAR"/>
    <x v="0"/>
  </r>
  <r>
    <x v="4"/>
    <n v="8"/>
    <s v="Malcote"/>
    <n v="54.749346668406766"/>
    <n v="25"/>
    <n v="2354.2294004688924"/>
    <n v="0.1"/>
    <s v="LATIF"/>
    <n v="1898.8068130301788"/>
    <n v="9.4940340651508937"/>
    <s v="DEJAR"/>
    <s v="DEJAR"/>
    <x v="0"/>
  </r>
  <r>
    <x v="4"/>
    <n v="9"/>
    <s v="Malcote"/>
    <n v="71.61978488599722"/>
    <n v="23"/>
    <n v="4028.6257233213114"/>
    <n v="0.1"/>
    <s v="LATIF"/>
    <n v="3601.8608150515024"/>
    <n v="18.009304075257511"/>
    <s v="DEJAR"/>
    <s v="DEJAR"/>
    <x v="0"/>
  </r>
  <r>
    <x v="4"/>
    <n v="10"/>
    <s v="Aguacatillo"/>
    <n v="31.831015504887652"/>
    <n v="25"/>
    <n v="795.7779206560615"/>
    <n v="0.1"/>
    <s v="LATIF"/>
    <n v="521.31038051202484"/>
    <n v="2.606551902560124"/>
    <s v="DEJAR"/>
    <s v="DEJAR"/>
    <x v="0"/>
  </r>
  <r>
    <x v="4"/>
    <n v="11"/>
    <s v="Palmilla"/>
    <n v="13.687336667101691"/>
    <n v="1.75"/>
    <n v="147.13933752930578"/>
    <n v="0.1"/>
    <s v="Palma"/>
    <n v="16.161114764244658"/>
    <n v="8.0805573821223289E-2"/>
    <s v="DEJAR"/>
    <s v="DEPURAR"/>
    <x v="1"/>
  </r>
  <r>
    <x v="4"/>
    <n v="12"/>
    <s v="Roble"/>
    <n v="11.140855426710679"/>
    <n v="4"/>
    <n v="97.482795280367554"/>
    <n v="0.1"/>
    <s v="LATIF"/>
    <n v="42.69509627706298"/>
    <n v="0.21347548138531489"/>
    <s v="DEJAR"/>
    <s v="DEPURAR"/>
    <x v="1"/>
  </r>
  <r>
    <x v="4"/>
    <n v="14"/>
    <s v="Palmilla"/>
    <n v="10.822545271661802"/>
    <n v="2.5"/>
    <n v="91.99192762784071"/>
    <n v="0.1"/>
    <s v="Palma"/>
    <n v="25.248088908650967"/>
    <n v="0.12624044454325481"/>
    <s v="DEJAR"/>
    <s v="DEPURAR"/>
    <x v="1"/>
  </r>
  <r>
    <x v="4"/>
    <n v="15"/>
    <s v="Mano de Leon"/>
    <n v="17.825368682737086"/>
    <n v="20"/>
    <n v="249.55595591774087"/>
    <n v="0.1"/>
    <s v="LATIF"/>
    <n v="130.88805589127705"/>
    <n v="0.65444027945638528"/>
    <s v="DEJAR"/>
    <s v="DEJAR"/>
    <x v="0"/>
  </r>
  <r>
    <x v="4"/>
    <n v="17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4"/>
    <n v="18"/>
    <s v="Aguacatillo"/>
    <n v="21.326780388274727"/>
    <n v="15"/>
    <n v="357.22470858250597"/>
    <n v="0.1"/>
    <s v="LATIF"/>
    <n v="200.69840720192283"/>
    <n v="1.003492036009614"/>
    <s v="DEJAR"/>
    <s v="DEJAR"/>
    <x v="0"/>
  </r>
  <r>
    <x v="4"/>
    <n v="19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4"/>
    <n v="20"/>
    <s v="Aguacatillo"/>
    <n v="14.005646822150567"/>
    <n v="8"/>
    <n v="154.06260543901348"/>
    <n v="0.1"/>
    <s v="LATIF"/>
    <n v="73.665181252498542"/>
    <n v="0.36832590626249273"/>
    <s v="DEJAR"/>
    <s v="DEJAR"/>
    <x v="0"/>
  </r>
  <r>
    <x v="4"/>
    <n v="21"/>
    <s v="Malcote"/>
    <n v="113.00010504235117"/>
    <n v="25"/>
    <n v="10028.791245068014"/>
    <n v="0.1"/>
    <s v="LATIF"/>
    <n v="10679.99758835974"/>
    <n v="53.399987941798699"/>
    <s v="DEJAR"/>
    <s v="DEJAR"/>
    <x v="0"/>
  </r>
  <r>
    <x v="4"/>
    <n v="22"/>
    <s v="Aguacatillo"/>
    <n v="47.428213102282605"/>
    <n v="20"/>
    <n v="1766.7065616485222"/>
    <n v="0.1"/>
    <s v="LATIF"/>
    <n v="1348.6137257109174"/>
    <n v="6.7430686285545871"/>
    <s v="DEJAR"/>
    <s v="DEJAR"/>
    <x v="0"/>
  </r>
  <r>
    <x v="4"/>
    <n v="23"/>
    <s v="Salamo"/>
    <n v="25.464812403910123"/>
    <n v="8"/>
    <n v="509.29786921987943"/>
    <n v="0.1"/>
    <s v="LATIF"/>
    <n v="306.27418137209492"/>
    <n v="1.5313709068604744"/>
    <s v="DEJAR"/>
    <s v="DEJAR"/>
    <x v="0"/>
  </r>
  <r>
    <x v="4"/>
    <n v="24"/>
    <s v="Malcote"/>
    <n v="52.521175583064625"/>
    <n v="25"/>
    <n v="2166.5053889861274"/>
    <n v="0.1"/>
    <s v="LATIF"/>
    <n v="1719.774593294334"/>
    <n v="8.598872966471669"/>
    <s v="DEJAR"/>
    <s v="DEJAR"/>
    <x v="0"/>
  </r>
  <r>
    <x v="4"/>
    <n v="25"/>
    <s v="Palmilla"/>
    <n v="10.504235116612925"/>
    <n v="2.75"/>
    <n v="86.660215559445092"/>
    <n v="0.1"/>
    <s v="Palma"/>
    <n v="28.182260542962453"/>
    <n v="0.14091130271481225"/>
    <s v="DEJAR"/>
    <s v="DEPURAR"/>
    <x v="1"/>
  </r>
  <r>
    <x v="4"/>
    <n v="26"/>
    <s v="Cerezo"/>
    <n v="13.369026512052814"/>
    <n v="20"/>
    <n v="140.37522520372926"/>
    <n v="0.1"/>
    <s v="LATIF"/>
    <n v="65.933675901847053"/>
    <n v="0.32966837950923522"/>
    <s v="DEJAR"/>
    <s v="DEJAR"/>
    <x v="0"/>
  </r>
  <r>
    <x v="4"/>
    <n v="27"/>
    <s v="Palmilla"/>
    <n v="14.005646822150567"/>
    <n v="3"/>
    <n v="154.06260543901348"/>
    <n v="0.1"/>
    <s v="Palma"/>
    <n v="31.07198362279307"/>
    <n v="0.15535991811396535"/>
    <s v="DEJAR"/>
    <s v="DEPURAR"/>
    <x v="1"/>
  </r>
  <r>
    <x v="4"/>
    <n v="28"/>
    <s v="Cerezo"/>
    <n v="13.687336667101691"/>
    <n v="3"/>
    <n v="147.13933752930578"/>
    <n v="0.1"/>
    <s v="LATIF"/>
    <n v="69.737242592229606"/>
    <n v="0.34868621296114799"/>
    <s v="DEJAR"/>
    <s v="DEPURAR"/>
    <x v="1"/>
  </r>
  <r>
    <x v="4"/>
    <n v="29"/>
    <s v="Aguacatillo"/>
    <n v="21.00847023322585"/>
    <n v="20"/>
    <n v="346.64086223778037"/>
    <n v="0.1"/>
    <s v="LATIF"/>
    <n v="193.63218163466485"/>
    <n v="0.96816090817332412"/>
    <s v="DEJAR"/>
    <s v="DEJAR"/>
    <x v="0"/>
  </r>
  <r>
    <x v="4"/>
    <n v="30"/>
    <s v="Palmilla"/>
    <n v="16.870438217590458"/>
    <n v="2.5"/>
    <n v="223.53401791228774"/>
    <n v="0.1"/>
    <s v="Palma"/>
    <n v="25.248088908650967"/>
    <n v="0.12624044454325481"/>
    <s v="DEJAR"/>
    <s v="DEPURAR"/>
    <x v="1"/>
  </r>
  <r>
    <x v="4"/>
    <n v="31"/>
    <s v="Palmilla"/>
    <n v="17.507058527688208"/>
    <n v="2"/>
    <n v="240.72282099845862"/>
    <n v="0.1"/>
    <s v="Palma"/>
    <n v="19.238790948127587"/>
    <n v="9.6193954740637924E-2"/>
    <s v="DEJAR"/>
    <s v="DEPURAR"/>
    <x v="1"/>
  </r>
  <r>
    <x v="4"/>
    <n v="32"/>
    <s v="Aguacatillo"/>
    <n v="34.377496745278663"/>
    <n v="25"/>
    <n v="928.19536665322994"/>
    <n v="0.1"/>
    <s v="LATIF"/>
    <n v="626.270893975121"/>
    <n v="3.1313544698756051"/>
    <s v="DEJAR"/>
    <s v="DEJAR"/>
    <x v="0"/>
  </r>
  <r>
    <x v="4"/>
    <n v="33"/>
    <s v="Aguacatillo"/>
    <n v="38.197218605865181"/>
    <n v="20"/>
    <n v="1145.9202057447285"/>
    <n v="0.1"/>
    <s v="LATIF"/>
    <n v="805.055209382768"/>
    <n v="4.0252760469138398"/>
    <s v="DEJAR"/>
    <s v="DEJAR"/>
    <x v="0"/>
  </r>
  <r>
    <x v="4"/>
    <n v="34"/>
    <s v="Malcote"/>
    <n v="69.709923955703957"/>
    <n v="25"/>
    <n v="3816.6304852585363"/>
    <n v="0.1"/>
    <s v="LATIF"/>
    <n v="3377.1342474077674"/>
    <n v="16.885671237038835"/>
    <s v="DEJAR"/>
    <s v="DEJAR"/>
    <x v="0"/>
  </r>
  <r>
    <x v="4"/>
    <n v="35"/>
    <s v="Roble"/>
    <n v="48.383143567429236"/>
    <n v="25"/>
    <n v="1838.5653078837647"/>
    <n v="0.1"/>
    <s v="LATIF"/>
    <n v="1414.2376116932862"/>
    <n v="7.0711880584664311"/>
    <s v="DEJAR"/>
    <s v="DEJAR"/>
    <x v="0"/>
  </r>
  <r>
    <x v="4"/>
    <n v="37"/>
    <s v="Aguacatillo"/>
    <n v="22.281710853421359"/>
    <n v="10"/>
    <n v="389.93118112147022"/>
    <n v="0.1"/>
    <s v="LATIF"/>
    <n v="222.7850284848646"/>
    <n v="1.1139251424243228"/>
    <s v="DEJAR"/>
    <s v="DEJAR"/>
    <x v="0"/>
  </r>
  <r>
    <x v="4"/>
    <n v="38"/>
    <s v="Aguacatillo"/>
    <n v="19.735229613030345"/>
    <n v="12"/>
    <n v="305.89703270019004"/>
    <n v="0.1"/>
    <s v="LATIF"/>
    <n v="166.82452181713487"/>
    <n v="0.83412260908567426"/>
    <s v="DEJAR"/>
    <s v="DEJAR"/>
    <x v="0"/>
  </r>
  <r>
    <x v="5"/>
    <n v="1"/>
    <s v="Palmilla"/>
    <n v="16.552128062541581"/>
    <n v="6"/>
    <n v="215.17834974539909"/>
    <n v="0.1"/>
    <s v="Palma"/>
    <n v="62.957985757508652"/>
    <n v="0.31478992878754319"/>
    <s v="DEJAR"/>
    <s v="DEJAR"/>
    <x v="0"/>
  </r>
  <r>
    <x v="5"/>
    <n v="2"/>
    <s v="Palmilla"/>
    <n v="17.507058527688208"/>
    <n v="6"/>
    <n v="240.72282099845862"/>
    <n v="0.1"/>
    <s v="Palma"/>
    <n v="62.957985757508652"/>
    <n v="0.31478992878754319"/>
    <s v="DEJAR"/>
    <s v="DEJAR"/>
    <x v="0"/>
  </r>
  <r>
    <x v="5"/>
    <n v="3"/>
    <s v="Roble"/>
    <n v="103.45080039088488"/>
    <n v="25"/>
    <n v="8405.4042869296518"/>
    <n v="0.1"/>
    <s v="LATIF"/>
    <n v="8653.1749138612868"/>
    <n v="43.265874569306433"/>
    <s v="DEJAR"/>
    <s v="DEJAR"/>
    <x v="0"/>
  </r>
  <r>
    <x v="5"/>
    <n v="4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5"/>
    <n v="5"/>
    <s v="Palmilla"/>
    <n v="25.464812403910123"/>
    <n v="8"/>
    <n v="509.29786921987943"/>
    <n v="0.1"/>
    <s v="Palma"/>
    <n v="82.102745688765523"/>
    <n v="0.41051372844382761"/>
    <s v="DEJAR"/>
    <s v="DEJAR"/>
    <x v="0"/>
  </r>
  <r>
    <x v="5"/>
    <n v="6"/>
    <s v="Chucte"/>
    <n v="28.647913954398888"/>
    <n v="15"/>
    <n v="644.58011573140982"/>
    <n v="0.1"/>
    <s v="LATIF"/>
    <n v="405.53929002221889"/>
    <n v="2.0276964501110943"/>
    <s v="DEJAR"/>
    <s v="DEJAR"/>
    <x v="0"/>
  </r>
  <r>
    <x v="5"/>
    <n v="7"/>
    <s v="Aguacatillo"/>
    <n v="28.011293644301134"/>
    <n v="15"/>
    <n v="616.25042175605392"/>
    <n v="0.1"/>
    <s v="LATIF"/>
    <n v="384.38839432942848"/>
    <n v="1.9219419716471424"/>
    <s v="DEJAR"/>
    <s v="DEJAR"/>
    <x v="0"/>
  </r>
  <r>
    <x v="5"/>
    <n v="9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5"/>
    <n v="10"/>
    <s v="Palmilla"/>
    <n v="15.597197597394951"/>
    <n v="7"/>
    <n v="191.06627874952039"/>
    <n v="0.1"/>
    <s v="Palma"/>
    <n v="72.699305651915452"/>
    <n v="0.36349652825957729"/>
    <s v="DEJAR"/>
    <s v="DEJAR"/>
    <x v="0"/>
  </r>
  <r>
    <x v="5"/>
    <n v="11"/>
    <s v="Palmilla"/>
    <n v="28.647913954398888"/>
    <n v="6"/>
    <n v="644.58011573140982"/>
    <n v="0.1"/>
    <s v="Palma"/>
    <n v="62.957985757508652"/>
    <n v="0.31478992878754319"/>
    <s v="DEJAR"/>
    <s v="DEJAR"/>
    <x v="0"/>
  </r>
  <r>
    <x v="5"/>
    <n v="12"/>
    <s v="Cerezo"/>
    <n v="13.687336667101691"/>
    <n v="5"/>
    <n v="147.13933752930578"/>
    <n v="0.1"/>
    <s v="LATIF"/>
    <n v="69.737242592229606"/>
    <n v="0.34868621296114799"/>
    <s v="DEJAR"/>
    <s v="DEJAR"/>
    <x v="0"/>
  </r>
  <r>
    <x v="5"/>
    <n v="13"/>
    <s v="Guayabillo"/>
    <n v="13.369026512052814"/>
    <n v="4"/>
    <n v="140.37522520372926"/>
    <n v="0.1"/>
    <s v="LATIF"/>
    <n v="65.933675901847053"/>
    <n v="0.32966837950923522"/>
    <s v="DEJAR"/>
    <s v="DEPURAR"/>
    <x v="1"/>
  </r>
  <r>
    <x v="5"/>
    <n v="14"/>
    <s v="Roble"/>
    <n v="25.464812403910123"/>
    <n v="15"/>
    <n v="509.29786921987943"/>
    <n v="0.1"/>
    <s v="LATIF"/>
    <n v="306.27418137209492"/>
    <n v="1.5313709068604744"/>
    <s v="DEJAR"/>
    <s v="DEJAR"/>
    <x v="0"/>
  </r>
  <r>
    <x v="5"/>
    <n v="15"/>
    <s v="Chucte"/>
    <n v="89.126843413685435"/>
    <n v="30"/>
    <n v="6238.8988979435235"/>
    <n v="0.1"/>
    <s v="LATIF"/>
    <n v="6065.9944988320904"/>
    <n v="30.329972494160451"/>
    <s v="DEJAR"/>
    <s v="DEJAR"/>
    <x v="0"/>
  </r>
  <r>
    <x v="5"/>
    <n v="16"/>
    <s v="Cerezo"/>
    <n v="17.507058527688208"/>
    <n v="6"/>
    <n v="240.72282099845862"/>
    <n v="0.1"/>
    <s v="LATIF"/>
    <n v="125.38576871607694"/>
    <n v="0.62692884358038459"/>
    <s v="DEJAR"/>
    <s v="DEJAR"/>
    <x v="0"/>
  </r>
  <r>
    <x v="5"/>
    <n v="17"/>
    <s v="Palmilla"/>
    <n v="15.915507752443826"/>
    <n v="3"/>
    <n v="198.94448016401537"/>
    <n v="0.1"/>
    <s v="Palma"/>
    <n v="31.07198362279307"/>
    <n v="0.15535991811396535"/>
    <s v="DEJAR"/>
    <s v="DEPURAR"/>
    <x v="1"/>
  </r>
  <r>
    <x v="5"/>
    <n v="18"/>
    <s v="Palmilla"/>
    <n v="23.236641318567987"/>
    <n v="10"/>
    <n v="424.07005391761521"/>
    <n v="0.1"/>
    <s v="Palma"/>
    <n v="100.05740827111657"/>
    <n v="0.50028704135558288"/>
    <s v="DEJAR"/>
    <s v="DEJAR"/>
    <x v="0"/>
  </r>
  <r>
    <x v="5"/>
    <n v="19"/>
    <s v="Palmilla"/>
    <n v="10.18592496156405"/>
    <n v="4"/>
    <n v="81.487659075180716"/>
    <n v="0.1"/>
    <s v="Palma"/>
    <n v="42.22722295144743"/>
    <n v="0.21113611475723715"/>
    <s v="DEJAR"/>
    <s v="DEPURAR"/>
    <x v="1"/>
  </r>
  <r>
    <x v="5"/>
    <n v="20"/>
    <s v="Palmilla"/>
    <n v="10.18592496156405"/>
    <n v="5"/>
    <n v="81.487659075180716"/>
    <n v="0.1"/>
    <s v="Palma"/>
    <n v="52.824370122452407"/>
    <n v="0.26412185061226201"/>
    <s v="DEJAR"/>
    <s v="DEJAR"/>
    <x v="0"/>
  </r>
  <r>
    <x v="5"/>
    <n v="22"/>
    <s v="Cerezo"/>
    <n v="25.146502248861246"/>
    <n v="20"/>
    <n v="496.64500028144801"/>
    <n v="0.1"/>
    <s v="LATIF"/>
    <n v="297.22786449051216"/>
    <n v="1.4861393224525605"/>
    <s v="DEJAR"/>
    <s v="DEJAR"/>
    <x v="0"/>
  </r>
  <r>
    <x v="5"/>
    <n v="24"/>
    <s v="Roble"/>
    <n v="152.78887442346073"/>
    <n v="30"/>
    <n v="18334.723291915656"/>
    <n v="0.1"/>
    <s v="LATIF"/>
    <n v="21920.056767655497"/>
    <n v="109.60028383827748"/>
    <s v="DEJAR"/>
    <s v="DEJAR"/>
    <x v="0"/>
  </r>
  <r>
    <x v="6"/>
    <n v="1"/>
    <s v="Palmilla"/>
    <n v="29.921154574594393"/>
    <n v="2.5"/>
    <n v="703.14937069169594"/>
    <n v="0.1"/>
    <s v="Palma"/>
    <n v="25.248088908650967"/>
    <n v="0.12624044454325481"/>
    <s v="DEJAR"/>
    <s v="DEPURAR"/>
    <x v="1"/>
  </r>
  <r>
    <x v="6"/>
    <n v="2"/>
    <s v="Palmilla"/>
    <n v="11.459165581759555"/>
    <n v="2.5"/>
    <n v="103.13281851702557"/>
    <n v="0.1"/>
    <s v="Palma"/>
    <n v="25.248088908650967"/>
    <n v="0.12624044454325481"/>
    <s v="DEJAR"/>
    <s v="DEPURAR"/>
    <x v="1"/>
  </r>
  <r>
    <x v="6"/>
    <n v="3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6"/>
    <n v="4"/>
    <s v="Nuez"/>
    <n v="31.194395194789902"/>
    <n v="22"/>
    <n v="764.26511499808157"/>
    <n v="0.1"/>
    <s v="LATIF"/>
    <n v="496.80234429515025"/>
    <n v="2.4840117214757509"/>
    <s v="DEJAR"/>
    <s v="DEJAR"/>
    <x v="0"/>
  </r>
  <r>
    <x v="6"/>
    <n v="5"/>
    <s v="Palmilla"/>
    <n v="29.921154574594393"/>
    <n v="3"/>
    <n v="703.14937069169594"/>
    <n v="0.1"/>
    <s v="Palma"/>
    <n v="31.07198362279307"/>
    <n v="0.15535991811396535"/>
    <s v="DEJAR"/>
    <s v="DEPURAR"/>
    <x v="1"/>
  </r>
  <r>
    <x v="6"/>
    <n v="6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6"/>
    <n v="7"/>
    <s v="Palmilla"/>
    <n v="10.822545271661802"/>
    <n v="2"/>
    <n v="91.99192762784071"/>
    <n v="0.1"/>
    <s v="Palma"/>
    <n v="19.238790948127587"/>
    <n v="9.6193954740637924E-2"/>
    <s v="DEJAR"/>
    <s v="DEPURAR"/>
    <x v="1"/>
  </r>
  <r>
    <x v="6"/>
    <n v="8"/>
    <s v="Palmilla"/>
    <n v="11.459165581759555"/>
    <n v="2.5"/>
    <n v="103.13281851702557"/>
    <n v="0.1"/>
    <s v="Palma"/>
    <n v="25.248088908650967"/>
    <n v="0.12624044454325481"/>
    <s v="DEJAR"/>
    <s v="DEPURAR"/>
    <x v="1"/>
  </r>
  <r>
    <x v="6"/>
    <n v="9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6"/>
    <n v="10"/>
    <s v="Arenilla"/>
    <n v="45.518352171989342"/>
    <n v="25"/>
    <n v="1627.2862699495799"/>
    <n v="0.1"/>
    <s v="LATIF"/>
    <n v="1222.7604173411653"/>
    <n v="6.1138020867058263"/>
    <s v="DEJAR"/>
    <s v="DEJAR"/>
    <x v="0"/>
  </r>
  <r>
    <x v="6"/>
    <n v="11"/>
    <s v="Suelda"/>
    <n v="49.338074032575861"/>
    <n v="10"/>
    <n v="1911.8564543761879"/>
    <n v="0.1"/>
    <s v="LATIF"/>
    <n v="1481.6781577191218"/>
    <n v="7.4083907885956091"/>
    <s v="DEJAR"/>
    <s v="DEJAR"/>
    <x v="0"/>
  </r>
  <r>
    <x v="6"/>
    <n v="12"/>
    <s v="Encino"/>
    <n v="79.577538762219135"/>
    <n v="30"/>
    <n v="4973.6120041003851"/>
    <n v="0.1"/>
    <s v="LATIF"/>
    <n v="4630.0999144693878"/>
    <n v="23.150499572346938"/>
    <s v="DEJAR"/>
    <s v="DEJAR"/>
    <x v="0"/>
  </r>
  <r>
    <x v="6"/>
    <n v="13"/>
    <s v="Encino"/>
    <n v="22.281710853421359"/>
    <n v="8"/>
    <n v="389.93118112147022"/>
    <n v="0.1"/>
    <s v="LATIF"/>
    <n v="222.7850284848646"/>
    <n v="1.1139251424243228"/>
    <s v="DEJAR"/>
    <s v="DEJAR"/>
    <x v="0"/>
  </r>
  <r>
    <x v="6"/>
    <n v="14"/>
    <s v="Cerezo"/>
    <n v="23.873261628665741"/>
    <n v="6"/>
    <n v="447.62508036903466"/>
    <n v="0.1"/>
    <s v="LATIF"/>
    <n v="262.60539541896509"/>
    <n v="1.3130269770948255"/>
    <s v="DEJAR"/>
    <s v="DEJAR"/>
    <x v="0"/>
  </r>
  <r>
    <x v="6"/>
    <n v="16"/>
    <s v="Rajabien"/>
    <n v="25.464812403910123"/>
    <n v="10"/>
    <n v="509.29786921987943"/>
    <n v="0.1"/>
    <s v="LATIF"/>
    <n v="306.27418137209492"/>
    <n v="1.5313709068604744"/>
    <s v="DEJAR"/>
    <s v="DEJAR"/>
    <x v="0"/>
  </r>
  <r>
    <x v="6"/>
    <n v="17"/>
    <s v="Duraznillo"/>
    <n v="24.509881938763492"/>
    <n v="8"/>
    <n v="471.81672915697879"/>
    <n v="0.1"/>
    <s v="LATIF"/>
    <n v="279.60561022900345"/>
    <n v="1.3980280511450172"/>
    <s v="DEJAR"/>
    <s v="DEJAR"/>
    <x v="0"/>
  </r>
  <r>
    <x v="6"/>
    <n v="18"/>
    <s v="Roble"/>
    <n v="10.822545271661802"/>
    <n v="8"/>
    <n v="91.99192762784071"/>
    <n v="0.1"/>
    <s v="LATIF"/>
    <n v="39.844803225585046"/>
    <n v="0.19922401612792523"/>
    <s v="DEJAR"/>
    <s v="DEJAR"/>
    <x v="0"/>
  </r>
  <r>
    <x v="6"/>
    <n v="19"/>
    <s v="Rajabien"/>
    <n v="24.828192093812369"/>
    <n v="6"/>
    <n v="484.15128692714779"/>
    <n v="0.1"/>
    <s v="LATIF"/>
    <n v="288.33859591210984"/>
    <n v="1.4416929795605493"/>
    <s v="DEJAR"/>
    <s v="DEJAR"/>
    <x v="0"/>
  </r>
  <r>
    <x v="6"/>
    <n v="20"/>
    <s v="Palmilla"/>
    <n v="10.822545271661802"/>
    <n v="2"/>
    <n v="91.99192762784071"/>
    <n v="0.1"/>
    <s v="Palma"/>
    <n v="19.238790948127587"/>
    <n v="9.6193954740637924E-2"/>
    <s v="DEJAR"/>
    <s v="DEPURAR"/>
    <x v="1"/>
  </r>
  <r>
    <x v="6"/>
    <n v="21"/>
    <s v="Malcote"/>
    <n v="10.18592496156405"/>
    <n v="2"/>
    <n v="81.487659075180716"/>
    <n v="0.1"/>
    <s v="LATIF"/>
    <n v="34.483901639602834"/>
    <n v="0.17241950819801416"/>
    <s v="DEJAR"/>
    <s v="DEPURAR"/>
    <x v="1"/>
  </r>
  <r>
    <x v="6"/>
    <n v="22"/>
    <s v="Aguacatillo"/>
    <n v="10.822545271661802"/>
    <n v="2"/>
    <n v="91.99192762784071"/>
    <n v="0.1"/>
    <s v="LATIF"/>
    <n v="39.844803225585046"/>
    <n v="0.19922401612792523"/>
    <s v="DEJAR"/>
    <s v="DEPURAR"/>
    <x v="1"/>
  </r>
  <r>
    <x v="6"/>
    <n v="23"/>
    <s v="Rajabien"/>
    <n v="29.284534264496642"/>
    <n v="25"/>
    <n v="673.54643204329057"/>
    <n v="0.1"/>
    <s v="LATIF"/>
    <n v="427.35057947961337"/>
    <n v="2.1367528973980665"/>
    <s v="DEJAR"/>
    <s v="DEJAR"/>
    <x v="0"/>
  </r>
  <r>
    <x v="6"/>
    <n v="24"/>
    <s v="Palmilla"/>
    <n v="10.822545271661802"/>
    <n v="1.5"/>
    <n v="91.99192762784071"/>
    <n v="0.1"/>
    <s v="Palma"/>
    <n v="13.035280163655273"/>
    <n v="6.5176400818276359E-2"/>
    <s v="DEJAR"/>
    <s v="DEPURAR"/>
    <x v="1"/>
  </r>
  <r>
    <x v="6"/>
    <n v="25"/>
    <s v="Aguacatillo"/>
    <n v="11.777475736808432"/>
    <n v="15"/>
    <n v="108.94199733781484"/>
    <n v="0.1"/>
    <s v="LATIF"/>
    <n v="48.741721531207368"/>
    <n v="0.2437086076560368"/>
    <s v="DEJAR"/>
    <s v="DEJAR"/>
    <x v="0"/>
  </r>
  <r>
    <x v="6"/>
    <n v="26"/>
    <s v="Guayabillo"/>
    <n v="29.284534264496642"/>
    <n v="6"/>
    <n v="673.54643204329057"/>
    <n v="0.1"/>
    <s v="LATIF"/>
    <n v="427.35057947961337"/>
    <n v="2.1367528973980665"/>
    <s v="DEJAR"/>
    <s v="DEJAR"/>
    <x v="0"/>
  </r>
  <r>
    <x v="6"/>
    <n v="27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6"/>
    <n v="28"/>
    <s v="Morro"/>
    <n v="19.098609302932591"/>
    <n v="18"/>
    <n v="286.48005143618212"/>
    <n v="0.1"/>
    <s v="LATIF"/>
    <n v="154.28285242822537"/>
    <n v="0.77141426214112685"/>
    <s v="DEJAR"/>
    <s v="DEJAR"/>
    <x v="0"/>
  </r>
  <r>
    <x v="7"/>
    <n v="1"/>
    <s v="Roble"/>
    <n v="23.554951473616864"/>
    <n v="20"/>
    <n v="435.76798935125936"/>
    <n v="0.1"/>
    <s v="LATIF"/>
    <n v="254.33660458953207"/>
    <n v="1.2716830229476601"/>
    <s v="DEJAR"/>
    <s v="DEJAR"/>
    <x v="0"/>
  </r>
  <r>
    <x v="7"/>
    <n v="2"/>
    <s v="Roble"/>
    <n v="24.509881938763492"/>
    <n v="20"/>
    <n v="471.81672915697879"/>
    <n v="0.1"/>
    <s v="LATIF"/>
    <n v="279.60561022900345"/>
    <n v="1.3980280511450172"/>
    <s v="DEJAR"/>
    <s v="DEJAR"/>
    <x v="0"/>
  </r>
  <r>
    <x v="7"/>
    <n v="3"/>
    <s v="Roble"/>
    <n v="23.236641318567987"/>
    <n v="15"/>
    <n v="424.07005391761521"/>
    <n v="0.1"/>
    <s v="LATIF"/>
    <n v="246.22097298081303"/>
    <n v="1.231104864904065"/>
    <s v="DEJAR"/>
    <s v="DEJAR"/>
    <x v="0"/>
  </r>
  <r>
    <x v="7"/>
    <n v="4"/>
    <s v="Roble"/>
    <n v="31.194395194789902"/>
    <n v="25"/>
    <n v="764.26511499808157"/>
    <n v="0.1"/>
    <s v="LATIF"/>
    <n v="496.80234429515025"/>
    <n v="2.4840117214757509"/>
    <s v="DEJAR"/>
    <s v="DEJAR"/>
    <x v="0"/>
  </r>
  <r>
    <x v="7"/>
    <n v="5"/>
    <s v="Roble"/>
    <n v="17.507058527688208"/>
    <n v="8"/>
    <n v="240.72282099845862"/>
    <n v="0.1"/>
    <s v="LATIF"/>
    <n v="125.38576871607694"/>
    <n v="0.62692884358038459"/>
    <s v="DEJAR"/>
    <s v="DEJAR"/>
    <x v="0"/>
  </r>
  <r>
    <x v="7"/>
    <n v="6"/>
    <s v="Palmilla"/>
    <n v="9.8676148065151725"/>
    <n v="3"/>
    <n v="76.47425817504751"/>
    <n v="0.1"/>
    <s v="Palma"/>
    <n v="31.07198362279307"/>
    <n v="0.15535991811396535"/>
    <s v="DEPURAR"/>
    <s v="DEPURAR"/>
    <x v="1"/>
  </r>
  <r>
    <x v="7"/>
    <n v="7"/>
    <s v="Encino"/>
    <n v="24.191571783714618"/>
    <n v="15"/>
    <n v="459.64132697094118"/>
    <n v="0.1"/>
    <s v="LATIF"/>
    <n v="271.02813595928234"/>
    <n v="1.3551406797964116"/>
    <s v="DEJAR"/>
    <s v="DEJAR"/>
    <x v="0"/>
  </r>
  <r>
    <x v="7"/>
    <n v="8"/>
    <s v="Encino"/>
    <n v="19.098609302932591"/>
    <n v="20"/>
    <n v="286.48005143618212"/>
    <n v="0.1"/>
    <s v="LATIF"/>
    <n v="154.28285242822537"/>
    <n v="0.77141426214112685"/>
    <s v="DEJAR"/>
    <s v="DEJAR"/>
    <x v="0"/>
  </r>
  <r>
    <x v="7"/>
    <n v="9"/>
    <s v="Roble"/>
    <n v="17.507058527688208"/>
    <n v="8"/>
    <n v="240.72282099845862"/>
    <n v="0.1"/>
    <s v="LATIF"/>
    <n v="125.38576871607694"/>
    <n v="0.62692884358038459"/>
    <s v="DEJAR"/>
    <s v="DEJAR"/>
    <x v="0"/>
  </r>
  <r>
    <x v="7"/>
    <n v="10"/>
    <s v="Roble"/>
    <n v="15.597197597394951"/>
    <n v="8"/>
    <n v="191.06627874952039"/>
    <n v="0.1"/>
    <s v="LATIF"/>
    <n v="95.20847996207722"/>
    <n v="0.4760423998103861"/>
    <s v="DEJAR"/>
    <s v="DEJAR"/>
    <x v="0"/>
  </r>
  <r>
    <x v="7"/>
    <n v="11"/>
    <s v="Cerezo"/>
    <n v="17.188748372639331"/>
    <n v="22"/>
    <n v="232.04884166330748"/>
    <n v="0.1"/>
    <s v="LATIF"/>
    <n v="120.02016605710401"/>
    <n v="0.60010083028551997"/>
    <s v="DEJAR"/>
    <s v="DEJAR"/>
    <x v="0"/>
  </r>
  <r>
    <x v="7"/>
    <n v="12"/>
    <s v="Roble"/>
    <n v="17.507058527688208"/>
    <n v="8"/>
    <n v="240.72282099845862"/>
    <n v="0.1"/>
    <s v="LATIF"/>
    <n v="125.38576871607694"/>
    <n v="0.62692884358038459"/>
    <s v="DEJAR"/>
    <s v="DEJAR"/>
    <x v="0"/>
  </r>
  <r>
    <x v="7"/>
    <n v="13"/>
    <s v="Roble"/>
    <n v="26.419742869056751"/>
    <n v="15"/>
    <n v="548.21140953996075"/>
    <n v="0.1"/>
    <s v="LATIF"/>
    <n v="334.36298737647621"/>
    <n v="1.6718149368823811"/>
    <s v="DEJAR"/>
    <s v="DEJAR"/>
    <x v="0"/>
  </r>
  <r>
    <x v="7"/>
    <n v="14"/>
    <s v="Roble"/>
    <n v="24.828192093812369"/>
    <n v="25"/>
    <n v="484.15128692714779"/>
    <n v="0.1"/>
    <s v="LATIF"/>
    <n v="288.33859591210984"/>
    <n v="1.4416929795605493"/>
    <s v="DEJAR"/>
    <s v="DEJAR"/>
    <x v="0"/>
  </r>
  <r>
    <x v="7"/>
    <n v="15"/>
    <s v="Roble"/>
    <n v="29.602844419545519"/>
    <n v="8"/>
    <n v="688.26832357542776"/>
    <n v="0.1"/>
    <s v="LATIF"/>
    <n v="438.50562179287272"/>
    <n v="2.1925281089643636"/>
    <s v="DEJAR"/>
    <s v="DEJAR"/>
    <x v="0"/>
  </r>
  <r>
    <x v="7"/>
    <n v="16"/>
    <s v="Latifoliado"/>
    <n v="15.278887442346074"/>
    <n v="5"/>
    <n v="183.34723291915657"/>
    <n v="0.1"/>
    <s v="LATIF"/>
    <n v="90.642458108728349"/>
    <n v="0.45321229054364176"/>
    <s v="DEJAR"/>
    <s v="DEJAR"/>
    <x v="0"/>
  </r>
  <r>
    <x v="7"/>
    <n v="17"/>
    <s v="Roble"/>
    <n v="15.278887442346074"/>
    <n v="8"/>
    <n v="183.34723291915657"/>
    <n v="0.1"/>
    <s v="LATIF"/>
    <n v="90.642458108728349"/>
    <n v="0.45321229054364176"/>
    <s v="DEJAR"/>
    <s v="DEJAR"/>
    <x v="0"/>
  </r>
  <r>
    <x v="7"/>
    <n v="18"/>
    <s v="Roble"/>
    <n v="15.597197597394951"/>
    <n v="8"/>
    <n v="191.06627874952039"/>
    <n v="0.1"/>
    <s v="LATIF"/>
    <n v="95.20847996207722"/>
    <n v="0.4760423998103861"/>
    <s v="DEJAR"/>
    <s v="DEJAR"/>
    <x v="0"/>
  </r>
  <r>
    <x v="7"/>
    <n v="19"/>
    <s v="Nance"/>
    <n v="13.050716357003939"/>
    <n v="20"/>
    <n v="133.77026846228395"/>
    <n v="0.1"/>
    <s v="LATIF"/>
    <n v="62.253363811848104"/>
    <n v="0.31126681905924047"/>
    <s v="DEJAR"/>
    <s v="DEJAR"/>
    <x v="0"/>
  </r>
  <r>
    <x v="7"/>
    <n v="20"/>
    <s v="Cedro"/>
    <n v="17.188748372639331"/>
    <n v="8"/>
    <n v="232.04884166330748"/>
    <n v="0.1"/>
    <s v="LATIF"/>
    <n v="120.02016605710401"/>
    <n v="0.60010083028551997"/>
    <s v="DEJAR"/>
    <s v="DEJAR"/>
    <x v="0"/>
  </r>
  <r>
    <x v="7"/>
    <n v="21"/>
    <s v="Encino"/>
    <n v="23.873261628665741"/>
    <n v="25"/>
    <n v="447.62508036903466"/>
    <n v="0.1"/>
    <s v="LATIF"/>
    <n v="262.60539541896509"/>
    <n v="1.3130269770948255"/>
    <s v="DEJAR"/>
    <s v="DEJAR"/>
    <x v="0"/>
  </r>
  <r>
    <x v="7"/>
    <n v="22"/>
    <s v="Roble"/>
    <n v="20.053539768079222"/>
    <n v="8"/>
    <n v="315.84425670839084"/>
    <n v="0.1"/>
    <s v="LATIF"/>
    <n v="173.30957843308818"/>
    <n v="0.86654789216544081"/>
    <s v="DEJAR"/>
    <s v="DEJAR"/>
    <x v="0"/>
  </r>
  <r>
    <x v="7"/>
    <n v="23"/>
    <s v="Encino"/>
    <n v="17.825368682737086"/>
    <n v="8"/>
    <n v="249.55595591774087"/>
    <n v="0.1"/>
    <s v="LATIF"/>
    <n v="130.88805589127705"/>
    <n v="0.65444027945638528"/>
    <s v="DEJAR"/>
    <s v="DEJAR"/>
    <x v="0"/>
  </r>
  <r>
    <x v="7"/>
    <n v="24"/>
    <s v="Mano de León"/>
    <n v="21.00847023322585"/>
    <n v="20"/>
    <n v="346.64086223778037"/>
    <n v="0.1"/>
    <s v="LATIF"/>
    <n v="193.63218163466485"/>
    <n v="0.96816090817332412"/>
    <s v="DEJAR"/>
    <s v="DEJAR"/>
    <x v="0"/>
  </r>
  <r>
    <x v="7"/>
    <n v="25"/>
    <s v="Encino"/>
    <n v="11.777475736808432"/>
    <n v="8"/>
    <n v="108.94199733781484"/>
    <n v="0.1"/>
    <s v="LATIF"/>
    <n v="48.741721531207368"/>
    <n v="0.2437086076560368"/>
    <s v="DEJAR"/>
    <s v="DEJAR"/>
    <x v="0"/>
  </r>
  <r>
    <x v="7"/>
    <n v="26"/>
    <s v="Roble"/>
    <n v="11.459165581759555"/>
    <n v="8"/>
    <n v="103.13281851702557"/>
    <n v="0.1"/>
    <s v="LATIF"/>
    <n v="45.660319539408313"/>
    <n v="0.22830159769704156"/>
    <s v="DEJAR"/>
    <s v="DEJAR"/>
    <x v="0"/>
  </r>
  <r>
    <x v="7"/>
    <n v="27"/>
    <s v="Roble"/>
    <n v="25.783122558959001"/>
    <n v="25"/>
    <n v="522.10989374244195"/>
    <n v="0.1"/>
    <s v="LATIF"/>
    <n v="315.47830601453336"/>
    <n v="1.5773915300726666"/>
    <s v="DEJAR"/>
    <s v="DEJAR"/>
    <x v="0"/>
  </r>
  <r>
    <x v="7"/>
    <n v="28"/>
    <s v="Roble"/>
    <n v="17.507058527688208"/>
    <n v="25"/>
    <n v="240.72282099845862"/>
    <n v="0.1"/>
    <s v="LATIF"/>
    <n v="125.38576871607694"/>
    <n v="0.62692884358038459"/>
    <s v="DEJAR"/>
    <s v="DEJAR"/>
    <x v="0"/>
  </r>
  <r>
    <x v="7"/>
    <n v="29"/>
    <s v="Encino"/>
    <n v="14.642267132248321"/>
    <n v="10"/>
    <n v="168.38660801082264"/>
    <n v="0.1"/>
    <s v="LATIF"/>
    <n v="81.898564993474494"/>
    <n v="0.40949282496737244"/>
    <s v="DEJAR"/>
    <s v="DEJAR"/>
    <x v="0"/>
  </r>
  <r>
    <x v="7"/>
    <n v="31"/>
    <s v="Encino"/>
    <n v="14.960577287297196"/>
    <n v="8"/>
    <n v="175.78734267292398"/>
    <n v="0.1"/>
    <s v="LATIF"/>
    <n v="86.206167554351623"/>
    <n v="0.4310308377717581"/>
    <s v="DEJAR"/>
    <s v="DEJAR"/>
    <x v="0"/>
  </r>
  <r>
    <x v="7"/>
    <n v="32"/>
    <s v="Ceibillo"/>
    <n v="21.963400698372482"/>
    <n v="8"/>
    <n v="378.86986802435092"/>
    <n v="0.1"/>
    <s v="LATIF"/>
    <n v="215.27399434582907"/>
    <n v="1.0763699717291453"/>
    <s v="DEJAR"/>
    <s v="DEJAR"/>
    <x v="0"/>
  </r>
  <r>
    <x v="7"/>
    <n v="33"/>
    <s v="Ceibillo"/>
    <n v="13.369026512052814"/>
    <n v="20"/>
    <n v="140.37522520372926"/>
    <n v="0.1"/>
    <s v="LATIF"/>
    <n v="65.933675901847053"/>
    <n v="0.32966837950923522"/>
    <s v="DEJAR"/>
    <s v="DEJAR"/>
    <x v="0"/>
  </r>
  <r>
    <x v="7"/>
    <n v="34"/>
    <s v="Encino"/>
    <n v="17.507058527688208"/>
    <n v="8"/>
    <n v="240.72282099845862"/>
    <n v="0.1"/>
    <s v="LATIF"/>
    <n v="125.38576871607694"/>
    <n v="0.62692884358038459"/>
    <s v="DEJAR"/>
    <s v="DEJAR"/>
    <x v="0"/>
  </r>
  <r>
    <x v="7"/>
    <n v="35"/>
    <s v="Anono"/>
    <n v="12.095785891857309"/>
    <n v="20"/>
    <n v="114.91033174273529"/>
    <n v="0.1"/>
    <s v="LATIF"/>
    <n v="51.940529564627447"/>
    <n v="0.25970264782313723"/>
    <s v="DEJAR"/>
    <s v="DEJAR"/>
    <x v="0"/>
  </r>
  <r>
    <x v="7"/>
    <n v="36"/>
    <s v="Roble"/>
    <n v="23.554951473616864"/>
    <n v="8"/>
    <n v="435.76798935125936"/>
    <n v="0.1"/>
    <s v="LATIF"/>
    <n v="254.33660458953207"/>
    <n v="1.2716830229476601"/>
    <s v="DEJAR"/>
    <s v="DEJAR"/>
    <x v="0"/>
  </r>
  <r>
    <x v="7"/>
    <n v="37"/>
    <s v="Ceibillo"/>
    <n v="20.690160078176977"/>
    <n v="25"/>
    <n v="336.21617147718604"/>
    <n v="0.1"/>
    <s v="LATIF"/>
    <n v="186.71254020763374"/>
    <n v="0.93356270103816863"/>
    <s v="DEJAR"/>
    <s v="DEJAR"/>
    <x v="0"/>
  </r>
  <r>
    <x v="7"/>
    <n v="38"/>
    <s v="Roble"/>
    <n v="14.323956977199444"/>
    <n v="12"/>
    <n v="161.14502893285245"/>
    <n v="0.1"/>
    <s v="LATIF"/>
    <n v="77.718593342580505"/>
    <n v="0.3885929667129025"/>
    <s v="DEJAR"/>
    <s v="DEJAR"/>
    <x v="0"/>
  </r>
  <r>
    <x v="7"/>
    <n v="39"/>
    <s v="Roble"/>
    <n v="15.915507752443826"/>
    <n v="25"/>
    <n v="198.94448016401537"/>
    <n v="0.1"/>
    <s v="LATIF"/>
    <n v="99.905263103015685"/>
    <n v="0.49952631551507842"/>
    <s v="DEJAR"/>
    <s v="DEJAR"/>
    <x v="0"/>
  </r>
  <r>
    <x v="7"/>
    <n v="40"/>
    <s v="Barajillo"/>
    <n v="16.552128062541581"/>
    <n v="8"/>
    <n v="215.17834974539909"/>
    <n v="0.1"/>
    <s v="LATIF"/>
    <n v="109.69516921537372"/>
    <n v="0.54847584607686861"/>
    <s v="DEJAR"/>
    <s v="DEJAR"/>
    <x v="0"/>
  </r>
  <r>
    <x v="7"/>
    <n v="41"/>
    <s v="Barajillo"/>
    <n v="17.507058527688208"/>
    <n v="10"/>
    <n v="240.72282099845862"/>
    <n v="0.1"/>
    <s v="LATIF"/>
    <n v="125.38576871607694"/>
    <n v="0.62692884358038459"/>
    <s v="DEJAR"/>
    <s v="DEJAR"/>
    <x v="0"/>
  </r>
  <r>
    <x v="7"/>
    <n v="42"/>
    <s v="Roble"/>
    <n v="14.005646822150567"/>
    <n v="22"/>
    <n v="154.06260543901348"/>
    <n v="0.1"/>
    <s v="LATIF"/>
    <n v="73.665181252498542"/>
    <n v="0.36832590626249273"/>
    <s v="DEJAR"/>
    <s v="DEJAR"/>
    <x v="0"/>
  </r>
  <r>
    <x v="7"/>
    <n v="43"/>
    <s v="Roble"/>
    <n v="18.780299147883717"/>
    <n v="25"/>
    <n v="277.01029418037507"/>
    <n v="0.1"/>
    <s v="LATIF"/>
    <n v="148.22445121913327"/>
    <n v="0.74112225609566629"/>
    <s v="DEJAR"/>
    <s v="DEJAR"/>
    <x v="0"/>
  </r>
  <r>
    <x v="7"/>
    <n v="44"/>
    <s v="Encino"/>
    <n v="14.960577287297196"/>
    <n v="10"/>
    <n v="175.78734267292398"/>
    <n v="0.1"/>
    <s v="LATIF"/>
    <n v="86.206167554351623"/>
    <n v="0.4310308377717581"/>
    <s v="DEJAR"/>
    <s v="DEJAR"/>
    <x v="0"/>
  </r>
  <r>
    <x v="7"/>
    <n v="45"/>
    <s v="Roble"/>
    <n v="9.8676148065151725"/>
    <n v="18"/>
    <n v="76.47425817504751"/>
    <n v="0.1"/>
    <s v="LATIF"/>
    <n v="31.97068074456115"/>
    <n v="0.15985340372280574"/>
    <s v="DEPURAR"/>
    <s v="DEJAR"/>
    <x v="1"/>
  </r>
  <r>
    <x v="7"/>
    <n v="46"/>
    <s v="Roble"/>
    <n v="14.005646822150567"/>
    <n v="8"/>
    <n v="154.06260543901348"/>
    <n v="0.1"/>
    <s v="LATIF"/>
    <n v="73.665181252498542"/>
    <n v="0.36832590626249273"/>
    <s v="DEJAR"/>
    <s v="DEJAR"/>
    <x v="0"/>
  </r>
  <r>
    <x v="7"/>
    <n v="47"/>
    <s v="Encino"/>
    <n v="15.597197597394951"/>
    <n v="15"/>
    <n v="191.06627874952039"/>
    <n v="0.1"/>
    <s v="LATIF"/>
    <n v="95.20847996207722"/>
    <n v="0.4760423998103861"/>
    <s v="DEJAR"/>
    <s v="DEJAR"/>
    <x v="0"/>
  </r>
  <r>
    <x v="7"/>
    <n v="48"/>
    <s v="Roble"/>
    <n v="14.960577287297196"/>
    <n v="8"/>
    <n v="175.78734267292398"/>
    <n v="0.1"/>
    <s v="LATIF"/>
    <n v="86.206167554351623"/>
    <n v="0.4310308377717581"/>
    <s v="DEJAR"/>
    <s v="DEJAR"/>
    <x v="0"/>
  </r>
  <r>
    <x v="7"/>
    <n v="49"/>
    <s v="Ceibillo"/>
    <n v="23.236641318567987"/>
    <n v="25"/>
    <n v="424.07005391761521"/>
    <n v="0.1"/>
    <s v="LATIF"/>
    <n v="246.22097298081303"/>
    <n v="1.231104864904065"/>
    <s v="DEJAR"/>
    <s v="DEJAR"/>
    <x v="0"/>
  </r>
  <r>
    <x v="7"/>
    <n v="50"/>
    <s v="Rajabien"/>
    <n v="11.777475736808432"/>
    <n v="20"/>
    <n v="108.94199733781484"/>
    <n v="0.1"/>
    <s v="LATIF"/>
    <n v="48.741721531207368"/>
    <n v="0.2437086076560368"/>
    <s v="DEJAR"/>
    <s v="DEJAR"/>
    <x v="0"/>
  </r>
  <r>
    <x v="7"/>
    <n v="51"/>
    <s v="Roble"/>
    <n v="22.91833116351911"/>
    <n v="15"/>
    <n v="412.53127406810228"/>
    <n v="0.1"/>
    <s v="LATIF"/>
    <n v="238.25770348900747"/>
    <n v="1.1912885174450372"/>
    <s v="DEJAR"/>
    <s v="DEJAR"/>
    <x v="0"/>
  </r>
  <r>
    <x v="7"/>
    <n v="52"/>
    <s v="Rajabien"/>
    <n v="12.732406201955062"/>
    <n v="20"/>
    <n v="127.32446730496986"/>
    <n v="0.1"/>
    <s v="LATIF"/>
    <n v="58.695172426043968"/>
    <n v="0.29347586213021981"/>
    <s v="DEJAR"/>
    <s v="DEJAR"/>
    <x v="0"/>
  </r>
  <r>
    <x v="8"/>
    <n v="1"/>
    <s v="Roble"/>
    <n v="13.687336667101691"/>
    <n v="8"/>
    <n v="147.13933752930578"/>
    <n v="0.1"/>
    <s v="LATIF"/>
    <n v="69.737242592229606"/>
    <n v="0.34868621296114799"/>
    <s v="DEJAR"/>
    <s v="DEJAR"/>
    <x v="0"/>
  </r>
  <r>
    <x v="8"/>
    <n v="2"/>
    <s v="Cerezo"/>
    <n v="27.056363179154506"/>
    <n v="15"/>
    <n v="574.94954767400452"/>
    <n v="0.1"/>
    <s v="LATIF"/>
    <n v="353.88786969028229"/>
    <n v="1.7694393484514115"/>
    <s v="DEJAR"/>
    <s v="DEJAR"/>
    <x v="0"/>
  </r>
  <r>
    <x v="8"/>
    <n v="3"/>
    <s v="Latifoliado"/>
    <n v="88.171912948538804"/>
    <n v="25"/>
    <n v="6105.9244074018952"/>
    <n v="0.1"/>
    <s v="LATIF"/>
    <n v="5912.2300868486536"/>
    <n v="29.561150434243267"/>
    <s v="DEJAR"/>
    <s v="DEJAR"/>
    <x v="0"/>
  </r>
  <r>
    <x v="8"/>
    <n v="4"/>
    <s v="Latifoliado"/>
    <n v="16.870438217590458"/>
    <n v="15"/>
    <n v="223.53401791228774"/>
    <n v="0.1"/>
    <s v="LATIF"/>
    <n v="114.79028939810112"/>
    <n v="0.5739514469905056"/>
    <s v="DEJAR"/>
    <s v="DEJAR"/>
    <x v="0"/>
  </r>
  <r>
    <x v="8"/>
    <n v="5"/>
    <s v="Roble"/>
    <n v="55.067656823455643"/>
    <n v="20"/>
    <n v="2381.6837387315268"/>
    <n v="0.1"/>
    <s v="LATIF"/>
    <n v="1925.2256540096951"/>
    <n v="9.6261282700484738"/>
    <s v="DEJAR"/>
    <s v="DEJAR"/>
    <x v="0"/>
  </r>
  <r>
    <x v="8"/>
    <n v="6"/>
    <s v="Marillo"/>
    <n v="31.512705349838779"/>
    <n v="20"/>
    <n v="779.94194003500604"/>
    <n v="0.1"/>
    <s v="LATIF"/>
    <n v="508.9707393250751"/>
    <n v="2.5448536966253754"/>
    <s v="DEJAR"/>
    <s v="DEJAR"/>
    <x v="0"/>
  </r>
  <r>
    <x v="8"/>
    <n v="7"/>
    <s v="Roble"/>
    <n v="14.005646822150567"/>
    <n v="8"/>
    <n v="154.06260543901348"/>
    <n v="0.1"/>
    <s v="LATIF"/>
    <n v="73.665181252498542"/>
    <n v="0.36832590626249273"/>
    <s v="DEJAR"/>
    <s v="DEJAR"/>
    <x v="0"/>
  </r>
  <r>
    <x v="8"/>
    <n v="8"/>
    <s v="Encino"/>
    <n v="28.966224109447765"/>
    <n v="22"/>
    <n v="658.98369609528459"/>
    <n v="0.1"/>
    <s v="LATIF"/>
    <n v="416.3620343579625"/>
    <n v="2.0818101717898121"/>
    <s v="DEJAR"/>
    <s v="DEJAR"/>
    <x v="0"/>
  </r>
  <r>
    <x v="8"/>
    <n v="9"/>
    <s v="Roble"/>
    <n v="17.188748372639331"/>
    <n v="20"/>
    <n v="232.04884166330748"/>
    <n v="0.1"/>
    <s v="LATIF"/>
    <n v="120.02016605710401"/>
    <n v="0.60010083028551997"/>
    <s v="DEJAR"/>
    <s v="DEJAR"/>
    <x v="0"/>
  </r>
  <r>
    <x v="8"/>
    <n v="10"/>
    <s v="Palmilla"/>
    <n v="10.822545271661802"/>
    <n v="2.5"/>
    <n v="91.99192762784071"/>
    <n v="0.1"/>
    <s v="Palma"/>
    <n v="25.248088908650967"/>
    <n v="0.12624044454325481"/>
    <s v="DEJAR"/>
    <s v="DEPURAR"/>
    <x v="1"/>
  </r>
  <r>
    <x v="8"/>
    <n v="11"/>
    <s v="Encino"/>
    <n v="23.236641318567987"/>
    <n v="20"/>
    <n v="424.07005391761521"/>
    <n v="0.1"/>
    <s v="LATIF"/>
    <n v="246.22097298081303"/>
    <n v="1.231104864904065"/>
    <s v="DEJAR"/>
    <s v="DEJAR"/>
    <x v="0"/>
  </r>
  <r>
    <x v="8"/>
    <n v="12"/>
    <s v="Encino"/>
    <n v="38.197218605865181"/>
    <n v="20"/>
    <n v="1145.9202057447285"/>
    <n v="0.1"/>
    <s v="LATIF"/>
    <n v="805.055209382768"/>
    <n v="4.0252760469138398"/>
    <s v="DEJAR"/>
    <s v="DEJAR"/>
    <x v="0"/>
  </r>
  <r>
    <x v="8"/>
    <n v="13"/>
    <s v="Palmilla"/>
    <n v="10.822545271661802"/>
    <n v="2.5"/>
    <n v="91.99192762784071"/>
    <n v="0.1"/>
    <s v="Palma"/>
    <n v="25.248088908650967"/>
    <n v="0.12624044454325481"/>
    <s v="DEJAR"/>
    <s v="DEPURAR"/>
    <x v="1"/>
  </r>
  <r>
    <x v="8"/>
    <n v="14"/>
    <s v="Palmilla"/>
    <n v="10.822545271661802"/>
    <n v="1.5"/>
    <n v="91.99192762784071"/>
    <n v="0.1"/>
    <s v="Palma"/>
    <n v="13.035280163655273"/>
    <n v="6.5176400818276359E-2"/>
    <s v="DEJAR"/>
    <s v="DEPURAR"/>
    <x v="1"/>
  </r>
  <r>
    <x v="8"/>
    <n v="15"/>
    <s v="Roble"/>
    <n v="19.735229613030345"/>
    <n v="15"/>
    <n v="305.89703270019004"/>
    <n v="0.1"/>
    <s v="LATIF"/>
    <n v="166.82452181713487"/>
    <n v="0.83412260908567426"/>
    <s v="DEJAR"/>
    <s v="DEJAR"/>
    <x v="0"/>
  </r>
  <r>
    <x v="8"/>
    <n v="16"/>
    <s v="Palmilla"/>
    <n v="14.323956977199444"/>
    <n v="2.5"/>
    <n v="161.14502893285245"/>
    <n v="0.1"/>
    <s v="Palma"/>
    <n v="25.248088908650967"/>
    <n v="0.12624044454325481"/>
    <s v="DEJAR"/>
    <s v="DEPURAR"/>
    <x v="1"/>
  </r>
  <r>
    <x v="8"/>
    <n v="17"/>
    <s v="Roble"/>
    <n v="24.191571783714618"/>
    <n v="22"/>
    <n v="459.64132697094118"/>
    <n v="0.1"/>
    <s v="LATIF"/>
    <n v="271.02813595928234"/>
    <n v="1.3551406797964116"/>
    <s v="DEJAR"/>
    <s v="DEJAR"/>
    <x v="0"/>
  </r>
  <r>
    <x v="8"/>
    <n v="18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8"/>
    <n v="19"/>
    <s v="Encino"/>
    <n v="20.053539768079222"/>
    <n v="5"/>
    <n v="315.84425670839084"/>
    <n v="0.1"/>
    <s v="LATIF"/>
    <n v="173.30957843308818"/>
    <n v="0.86654789216544081"/>
    <s v="DEJAR"/>
    <s v="DEJAR"/>
    <x v="0"/>
  </r>
  <r>
    <x v="8"/>
    <n v="20"/>
    <s v="Roble"/>
    <n v="27.056363179154506"/>
    <n v="10"/>
    <n v="574.94954767400452"/>
    <n v="0.1"/>
    <s v="LATIF"/>
    <n v="353.88786969028229"/>
    <n v="1.7694393484514115"/>
    <s v="DEJAR"/>
    <s v="DEJAR"/>
    <x v="0"/>
  </r>
  <r>
    <x v="8"/>
    <n v="21"/>
    <s v="Encino"/>
    <n v="77.349367676876994"/>
    <n v="25"/>
    <n v="4698.9890436819778"/>
    <n v="0.1"/>
    <s v="LATIF"/>
    <n v="4327.0586524686196"/>
    <n v="21.635293262343097"/>
    <s v="DEJAR"/>
    <s v="DEJAR"/>
    <x v="0"/>
  </r>
  <r>
    <x v="8"/>
    <n v="22"/>
    <s v="Encino"/>
    <n v="21.00847023322585"/>
    <n v="6"/>
    <n v="346.64086223778037"/>
    <n v="0.1"/>
    <s v="LATIF"/>
    <n v="193.63218163466485"/>
    <n v="0.96816090817332412"/>
    <s v="DEJAR"/>
    <s v="DEJAR"/>
    <x v="0"/>
  </r>
  <r>
    <x v="8"/>
    <n v="23"/>
    <s v="Roble"/>
    <n v="47.746523257331482"/>
    <n v="10"/>
    <n v="1790.5003214761387"/>
    <n v="0.1"/>
    <s v="LATIF"/>
    <n v="1370.2873538224931"/>
    <n v="6.8514367691124649"/>
    <s v="DEJAR"/>
    <s v="DEJAR"/>
    <x v="0"/>
  </r>
  <r>
    <x v="8"/>
    <n v="24"/>
    <s v="Encino"/>
    <n v="18.780299147883717"/>
    <n v="8"/>
    <n v="277.01029418037507"/>
    <n v="0.1"/>
    <s v="LATIF"/>
    <n v="148.22445121913327"/>
    <n v="0.74112225609566629"/>
    <s v="DEJAR"/>
    <s v="DEJAR"/>
    <x v="0"/>
  </r>
  <r>
    <x v="8"/>
    <n v="25"/>
    <s v="Palmilla"/>
    <n v="11.140855426710679"/>
    <n v="2.5"/>
    <n v="97.482795280367554"/>
    <n v="0.1"/>
    <s v="Palma"/>
    <n v="25.248088908650967"/>
    <n v="0.12624044454325481"/>
    <s v="DEJAR"/>
    <s v="DEPURAR"/>
    <x v="1"/>
  </r>
  <r>
    <x v="8"/>
    <n v="26"/>
    <s v="Suelda"/>
    <n v="71.61978488599722"/>
    <n v="25"/>
    <n v="4028.6257233213114"/>
    <n v="0.1"/>
    <s v="LATIF"/>
    <n v="3601.8608150515024"/>
    <n v="18.009304075257511"/>
    <s v="DEJAR"/>
    <s v="DEJAR"/>
    <x v="0"/>
  </r>
  <r>
    <x v="8"/>
    <n v="27"/>
    <s v="Rajabien"/>
    <n v="26.419742869056751"/>
    <n v="18"/>
    <n v="548.21140953996075"/>
    <n v="0.1"/>
    <s v="LATIF"/>
    <n v="334.36298737647621"/>
    <n v="1.6718149368823811"/>
    <s v="DEJAR"/>
    <s v="DEJAR"/>
    <x v="0"/>
  </r>
  <r>
    <x v="8"/>
    <n v="28"/>
    <s v="Encino"/>
    <n v="25.146502248861246"/>
    <n v="20"/>
    <n v="496.64500028144801"/>
    <n v="0.1"/>
    <s v="LATIF"/>
    <n v="297.22786449051216"/>
    <n v="1.4861393224525605"/>
    <s v="DEJAR"/>
    <s v="DEJAR"/>
    <x v="0"/>
  </r>
  <r>
    <x v="8"/>
    <n v="29"/>
    <s v="Naranjillo"/>
    <n v="22.281710853421359"/>
    <n v="25"/>
    <n v="389.93118112147022"/>
    <n v="0.1"/>
    <s v="LATIF"/>
    <n v="222.7850284848646"/>
    <n v="1.1139251424243228"/>
    <s v="DEJAR"/>
    <s v="DEJAR"/>
    <x v="0"/>
  </r>
  <r>
    <x v="8"/>
    <n v="30"/>
    <s v="Roble"/>
    <n v="22.91833116351911"/>
    <n v="8"/>
    <n v="412.53127406810228"/>
    <n v="0.1"/>
    <s v="LATIF"/>
    <n v="238.25770348900747"/>
    <n v="1.1912885174450372"/>
    <s v="DEJAR"/>
    <s v="DEJAR"/>
    <x v="0"/>
  </r>
  <r>
    <x v="8"/>
    <n v="31"/>
    <s v="Achiotillo"/>
    <n v="10.504235116612925"/>
    <n v="15"/>
    <n v="86.660215559445092"/>
    <n v="0.1"/>
    <s v="LATIF"/>
    <n v="37.108169671246159"/>
    <n v="0.18554084835623078"/>
    <s v="DEJAR"/>
    <s v="DEJAR"/>
    <x v="0"/>
  </r>
  <r>
    <x v="8"/>
    <n v="32"/>
    <s v="Suelda"/>
    <n v="17.507058527688208"/>
    <n v="20"/>
    <n v="240.72282099845862"/>
    <n v="0.1"/>
    <s v="LATIF"/>
    <n v="125.38576871607694"/>
    <n v="0.62692884358038459"/>
    <s v="DEJAR"/>
    <s v="DEJAR"/>
    <x v="0"/>
  </r>
  <r>
    <x v="8"/>
    <n v="33"/>
    <s v="Alma Negra"/>
    <n v="20.371849923128099"/>
    <n v="20"/>
    <n v="325.95063630072286"/>
    <n v="0.1"/>
    <s v="LATIF"/>
    <n v="179.93862712461993"/>
    <n v="0.89969313562309949"/>
    <s v="DEJAR"/>
    <s v="DEJAR"/>
    <x v="0"/>
  </r>
  <r>
    <x v="8"/>
    <n v="34"/>
    <s v="Alma Negra"/>
    <n v="25.146502248861246"/>
    <n v="20"/>
    <n v="496.64500028144801"/>
    <n v="0.1"/>
    <s v="LATIF"/>
    <n v="297.22786449051216"/>
    <n v="1.4861393224525605"/>
    <s v="DEJAR"/>
    <s v="DEJAR"/>
    <x v="0"/>
  </r>
  <r>
    <x v="8"/>
    <n v="35"/>
    <s v="Encino"/>
    <n v="22.281710853421359"/>
    <n v="10"/>
    <n v="389.93118112147022"/>
    <n v="0.1"/>
    <s v="LATIF"/>
    <n v="222.7850284848646"/>
    <n v="1.1139251424243228"/>
    <s v="DEJAR"/>
    <s v="DEJAR"/>
    <x v="0"/>
  </r>
  <r>
    <x v="8"/>
    <n v="37"/>
    <s v="Encino"/>
    <n v="28.966224109447765"/>
    <n v="20"/>
    <n v="658.98369609528459"/>
    <n v="0.1"/>
    <s v="LATIF"/>
    <n v="416.3620343579625"/>
    <n v="2.0818101717898121"/>
    <s v="DEJAR"/>
    <s v="DEJAR"/>
    <x v="0"/>
  </r>
  <r>
    <x v="8"/>
    <n v="38"/>
    <s v="Roble"/>
    <n v="25.146502248861246"/>
    <n v="8"/>
    <n v="496.64500028144801"/>
    <n v="0.1"/>
    <s v="LATIF"/>
    <n v="297.22786449051216"/>
    <n v="1.4861393224525605"/>
    <s v="DEJAR"/>
    <s v="DEJAR"/>
    <x v="0"/>
  </r>
  <r>
    <x v="9"/>
    <n v="1"/>
    <s v="Palmilla"/>
    <n v="14.005646822150567"/>
    <n v="1.5"/>
    <n v="154.06260543901348"/>
    <n v="0.1"/>
    <s v="Palma"/>
    <n v="13.035280163655273"/>
    <n v="6.5176400818276359E-2"/>
    <s v="DEJAR"/>
    <s v="DEPURAR"/>
    <x v="1"/>
  </r>
  <r>
    <x v="9"/>
    <n v="2"/>
    <s v="Aguacate"/>
    <n v="16.870438217590458"/>
    <n v="8"/>
    <n v="223.53401791228774"/>
    <n v="0.1"/>
    <s v="LATIF"/>
    <n v="114.79028939810112"/>
    <n v="0.5739514469905056"/>
    <s v="DEJAR"/>
    <s v="DEJAR"/>
    <x v="0"/>
  </r>
  <r>
    <x v="9"/>
    <n v="3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9"/>
    <n v="4"/>
    <s v="Palmilla"/>
    <n v="16.870438217590458"/>
    <n v="1.5"/>
    <n v="223.53401791228774"/>
    <n v="0.1"/>
    <s v="Palma"/>
    <n v="13.035280163655273"/>
    <n v="6.5176400818276359E-2"/>
    <s v="DEJAR"/>
    <s v="DEPURAR"/>
    <x v="1"/>
  </r>
  <r>
    <x v="9"/>
    <n v="5"/>
    <s v="Amate"/>
    <n v="12.414096046906185"/>
    <n v="15"/>
    <n v="121.03782173178695"/>
    <n v="0.1"/>
    <s v="LATIF"/>
    <n v="55.257950664746026"/>
    <n v="0.27628975332373013"/>
    <s v="DEJAR"/>
    <s v="DEJAR"/>
    <x v="0"/>
  </r>
  <r>
    <x v="9"/>
    <n v="6"/>
    <s v="Palmilla"/>
    <n v="23.873261628665741"/>
    <n v="2.5"/>
    <n v="447.62508036903466"/>
    <n v="0.1"/>
    <s v="Palma"/>
    <n v="25.248088908650967"/>
    <n v="0.12624044454325481"/>
    <s v="DEJAR"/>
    <s v="DEPURAR"/>
    <x v="1"/>
  </r>
  <r>
    <x v="9"/>
    <n v="7"/>
    <s v="Palmilla"/>
    <n v="16.552128062541581"/>
    <n v="1.5"/>
    <n v="215.17834974539909"/>
    <n v="0.1"/>
    <s v="Palma"/>
    <n v="13.035280163655273"/>
    <n v="6.5176400818276359E-2"/>
    <s v="DEJAR"/>
    <s v="DEPURAR"/>
    <x v="1"/>
  </r>
  <r>
    <x v="9"/>
    <n v="8"/>
    <s v="Palmilla"/>
    <n v="14.323956977199444"/>
    <n v="1.25"/>
    <n v="161.14502893285245"/>
    <n v="0.1"/>
    <s v="Palma"/>
    <n v="9.8658570906106586"/>
    <n v="4.932928545305329E-2"/>
    <s v="DEJAR"/>
    <s v="DEPURAR"/>
    <x v="1"/>
  </r>
  <r>
    <x v="9"/>
    <n v="9"/>
    <s v="Palmilla"/>
    <n v="10.504235116612925"/>
    <n v="2.5"/>
    <n v="86.660215559445092"/>
    <n v="0.1"/>
    <s v="Palma"/>
    <n v="25.248088908650967"/>
    <n v="0.12624044454325481"/>
    <s v="DEJAR"/>
    <s v="DEPURAR"/>
    <x v="1"/>
  </r>
  <r>
    <x v="9"/>
    <n v="10"/>
    <s v="Palmilla"/>
    <n v="13.687336667101691"/>
    <n v="1.25"/>
    <n v="147.13933752930578"/>
    <n v="0.1"/>
    <s v="Palma"/>
    <n v="9.8658570906106586"/>
    <n v="4.932928545305329E-2"/>
    <s v="DEJAR"/>
    <s v="DEPURAR"/>
    <x v="1"/>
  </r>
  <r>
    <x v="9"/>
    <n v="11"/>
    <s v="Palmilla"/>
    <n v="10.18592496156405"/>
    <n v="1.25"/>
    <n v="81.487659075180716"/>
    <n v="0.1"/>
    <s v="Palma"/>
    <n v="9.8658570906106586"/>
    <n v="4.932928545305329E-2"/>
    <s v="DEJAR"/>
    <s v="DEPURAR"/>
    <x v="1"/>
  </r>
  <r>
    <x v="9"/>
    <n v="13"/>
    <s v="Palmilla"/>
    <n v="10.822545271661802"/>
    <n v="1.5"/>
    <n v="91.99192762784071"/>
    <n v="0.1"/>
    <s v="Palma"/>
    <n v="13.035280163655273"/>
    <n v="6.5176400818276359E-2"/>
    <s v="DEJAR"/>
    <s v="DEPURAR"/>
    <x v="1"/>
  </r>
  <r>
    <x v="9"/>
    <n v="14"/>
    <s v="Palmilla"/>
    <n v="15.278887442346074"/>
    <n v="2.5"/>
    <n v="183.34723291915657"/>
    <n v="0.1"/>
    <s v="Palma"/>
    <n v="25.248088908650967"/>
    <n v="0.12624044454325481"/>
    <s v="DEJAR"/>
    <s v="DEPURAR"/>
    <x v="1"/>
  </r>
  <r>
    <x v="9"/>
    <n v="15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9"/>
    <n v="16"/>
    <s v="Palmilla"/>
    <n v="10.504235116612925"/>
    <n v="2.5"/>
    <n v="86.660215559445092"/>
    <n v="0.1"/>
    <s v="Palma"/>
    <n v="25.248088908650967"/>
    <n v="0.12624044454325481"/>
    <s v="DEJAR"/>
    <s v="DEPURAR"/>
    <x v="1"/>
  </r>
  <r>
    <x v="9"/>
    <n v="17"/>
    <s v="Aguacate"/>
    <n v="17.507058527688208"/>
    <n v="4"/>
    <n v="240.72282099845862"/>
    <n v="0.1"/>
    <s v="LATIF"/>
    <n v="125.38576871607694"/>
    <n v="0.62692884358038459"/>
    <s v="DEJAR"/>
    <s v="DEPURAR"/>
    <x v="1"/>
  </r>
  <r>
    <x v="9"/>
    <n v="18"/>
    <s v="Cuje"/>
    <n v="14.005646822150567"/>
    <n v="20"/>
    <n v="154.06260543901348"/>
    <n v="0.1"/>
    <s v="LATIF"/>
    <n v="73.665181252498542"/>
    <n v="0.36832590626249273"/>
    <s v="DEJAR"/>
    <s v="DEJAR"/>
    <x v="0"/>
  </r>
  <r>
    <x v="9"/>
    <n v="20"/>
    <s v="Yaje"/>
    <n v="16.870438217590458"/>
    <n v="8"/>
    <n v="223.53401791228774"/>
    <n v="0.1"/>
    <s v="LATIF"/>
    <n v="114.79028939810112"/>
    <n v="0.5739514469905056"/>
    <s v="DEJAR"/>
    <s v="DEJAR"/>
    <x v="0"/>
  </r>
  <r>
    <x v="9"/>
    <n v="21"/>
    <s v="Palmilla"/>
    <n v="19.098609302932591"/>
    <n v="4"/>
    <n v="286.48005143618212"/>
    <n v="0.1"/>
    <s v="Palma"/>
    <n v="42.22722295144743"/>
    <n v="0.21113611475723715"/>
    <s v="DEJAR"/>
    <s v="DEPURAR"/>
    <x v="1"/>
  </r>
  <r>
    <x v="9"/>
    <n v="22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9"/>
    <n v="23"/>
    <s v="Palmilla"/>
    <n v="12.414096046906185"/>
    <n v="3"/>
    <n v="121.03782173178695"/>
    <n v="0.1"/>
    <s v="Palma"/>
    <n v="31.07198362279307"/>
    <n v="0.15535991811396535"/>
    <s v="DEJAR"/>
    <s v="DEPURAR"/>
    <x v="1"/>
  </r>
  <r>
    <x v="9"/>
    <n v="24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9"/>
    <n v="25"/>
    <s v="Palmilla"/>
    <n v="22.281710853421359"/>
    <n v="4"/>
    <n v="389.93118112147022"/>
    <n v="0.1"/>
    <s v="Palma"/>
    <n v="42.22722295144743"/>
    <n v="0.21113611475723715"/>
    <s v="DEJAR"/>
    <s v="DEPURAR"/>
    <x v="1"/>
  </r>
  <r>
    <x v="9"/>
    <n v="27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9"/>
    <n v="29"/>
    <s v="Roble"/>
    <n v="22.91833116351911"/>
    <n v="4"/>
    <n v="412.53127406810228"/>
    <n v="0.1"/>
    <s v="LATIF"/>
    <n v="238.25770348900747"/>
    <n v="1.1912885174450372"/>
    <s v="DEJAR"/>
    <s v="DEPURAR"/>
    <x v="1"/>
  </r>
  <r>
    <x v="9"/>
    <n v="30"/>
    <s v="Roble"/>
    <n v="14.323956977199444"/>
    <n v="3"/>
    <n v="161.14502893285245"/>
    <n v="0.1"/>
    <s v="LATIF"/>
    <n v="77.718593342580505"/>
    <n v="0.3885929667129025"/>
    <s v="DEJAR"/>
    <s v="DEPURAR"/>
    <x v="1"/>
  </r>
  <r>
    <x v="9"/>
    <n v="31"/>
    <s v="Amate"/>
    <n v="15.278887442346074"/>
    <n v="15"/>
    <n v="183.34723291915657"/>
    <n v="0.1"/>
    <s v="LATIF"/>
    <n v="90.642458108728349"/>
    <n v="0.45321229054364176"/>
    <s v="DEJAR"/>
    <s v="DEJAR"/>
    <x v="0"/>
  </r>
  <r>
    <x v="9"/>
    <n v="32"/>
    <s v="Roble"/>
    <n v="113.63672535244892"/>
    <n v="30"/>
    <n v="10142.110020969438"/>
    <n v="0.1"/>
    <s v="LATIF"/>
    <n v="10823.970317294181"/>
    <n v="54.119851586470901"/>
    <s v="DEJAR"/>
    <s v="DEJAR"/>
    <x v="0"/>
  </r>
  <r>
    <x v="9"/>
    <n v="33"/>
    <s v="Cuje"/>
    <n v="16.552128062541581"/>
    <n v="18"/>
    <n v="215.17834974539909"/>
    <n v="0.1"/>
    <s v="LATIF"/>
    <n v="109.69516921537372"/>
    <n v="0.54847584607686861"/>
    <s v="DEJAR"/>
    <s v="DEJAR"/>
    <x v="0"/>
  </r>
  <r>
    <x v="9"/>
    <n v="34"/>
    <s v="Roble"/>
    <n v="23.873261628665741"/>
    <n v="6"/>
    <n v="447.62508036903466"/>
    <n v="0.1"/>
    <s v="LATIF"/>
    <n v="262.60539541896509"/>
    <n v="1.3130269770948255"/>
    <s v="DEJAR"/>
    <s v="DEJAR"/>
    <x v="0"/>
  </r>
  <r>
    <x v="9"/>
    <n v="35"/>
    <s v="Palmilla"/>
    <n v="16.870438217590458"/>
    <n v="4"/>
    <n v="223.53401791228774"/>
    <n v="0.1"/>
    <s v="Palma"/>
    <n v="42.22722295144743"/>
    <n v="0.21113611475723715"/>
    <s v="DEJAR"/>
    <s v="DEPURAR"/>
    <x v="1"/>
  </r>
  <r>
    <x v="9"/>
    <n v="36"/>
    <s v="Palmilla"/>
    <n v="23.236641318567987"/>
    <n v="2.25"/>
    <n v="424.07005391761521"/>
    <n v="0.1"/>
    <s v="Palma"/>
    <n v="22.267486429785951"/>
    <n v="0.11133743214892974"/>
    <s v="DEJAR"/>
    <s v="DEPURAR"/>
    <x v="1"/>
  </r>
  <r>
    <x v="9"/>
    <n v="37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9"/>
    <n v="38"/>
    <s v="Amate"/>
    <n v="25.464812403910123"/>
    <n v="3.5"/>
    <n v="509.29786921987943"/>
    <n v="0.1"/>
    <s v="LATIF"/>
    <n v="306.27418137209492"/>
    <n v="1.5313709068604744"/>
    <s v="DEJAR"/>
    <s v="DEPURAR"/>
    <x v="1"/>
  </r>
  <r>
    <x v="9"/>
    <n v="39"/>
    <s v="Palmilla"/>
    <n v="19.098609302932591"/>
    <n v="3"/>
    <n v="286.48005143618212"/>
    <n v="0.1"/>
    <s v="Palma"/>
    <n v="31.07198362279307"/>
    <n v="0.15535991811396535"/>
    <s v="DEJAR"/>
    <s v="DEPURAR"/>
    <x v="1"/>
  </r>
  <r>
    <x v="9"/>
    <n v="40"/>
    <s v="Palmilla"/>
    <n v="16.870438217590458"/>
    <n v="2"/>
    <n v="223.53401791228774"/>
    <n v="0.1"/>
    <s v="Palma"/>
    <n v="19.238790948127587"/>
    <n v="9.6193954740637924E-2"/>
    <s v="DEJAR"/>
    <s v="DEPURAR"/>
    <x v="1"/>
  </r>
  <r>
    <x v="9"/>
    <n v="41"/>
    <s v="Cuje"/>
    <n v="12.095785891857309"/>
    <n v="4"/>
    <n v="114.91033174273529"/>
    <n v="0.1"/>
    <s v="LATIF"/>
    <n v="51.940529564627447"/>
    <n v="0.25970264782313723"/>
    <s v="DEJAR"/>
    <s v="DEPURAR"/>
    <x v="1"/>
  </r>
  <r>
    <x v="9"/>
    <n v="42"/>
    <s v="Palmilla"/>
    <n v="22.281710853421359"/>
    <n v="2.5"/>
    <n v="389.93118112147022"/>
    <n v="0.1"/>
    <s v="Palma"/>
    <n v="25.248088908650967"/>
    <n v="0.12624044454325481"/>
    <s v="DEJAR"/>
    <s v="DEPURAR"/>
    <x v="1"/>
  </r>
  <r>
    <x v="9"/>
    <n v="43"/>
    <s v="Roble"/>
    <n v="105.04235116612925"/>
    <n v="25"/>
    <n v="8666.0215559445096"/>
    <n v="0.1"/>
    <s v="LATIF"/>
    <n v="8973.8650375279412"/>
    <n v="44.869325187639703"/>
    <s v="DEJAR"/>
    <s v="DEJAR"/>
    <x v="0"/>
  </r>
  <r>
    <x v="9"/>
    <n v="44"/>
    <s v="Amate"/>
    <n v="37.560598295767434"/>
    <n v="20"/>
    <n v="1108.0411767215003"/>
    <n v="0.1"/>
    <s v="LATIF"/>
    <n v="773.44218578910795"/>
    <n v="3.8672109289455396"/>
    <s v="DEJAR"/>
    <s v="DEJAR"/>
    <x v="0"/>
  </r>
  <r>
    <x v="9"/>
    <n v="45"/>
    <s v="Amate"/>
    <n v="39.788769381109567"/>
    <n v="8"/>
    <n v="1243.4030010250963"/>
    <n v="0.1"/>
    <s v="LATIF"/>
    <n v="887.3242648534698"/>
    <n v="4.4366213242673487"/>
    <s v="DEJAR"/>
    <s v="DEJAR"/>
    <x v="0"/>
  </r>
  <r>
    <x v="9"/>
    <n v="46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9"/>
    <n v="47"/>
    <s v="Amate"/>
    <n v="57.295827908797776"/>
    <n v="26"/>
    <n v="2578.3204629256393"/>
    <n v="0.1"/>
    <s v="LATIF"/>
    <n v="2116.1231653638256"/>
    <n v="10.580615826819129"/>
    <s v="DEJAR"/>
    <s v="DEJAR"/>
    <x v="0"/>
  </r>
  <r>
    <x v="9"/>
    <n v="48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9"/>
    <n v="49"/>
    <s v="Aguacate"/>
    <n v="10.504235116612925"/>
    <n v="4"/>
    <n v="86.660215559445092"/>
    <n v="0.1"/>
    <s v="LATIF"/>
    <n v="37.108169671246159"/>
    <n v="0.18554084835623078"/>
    <s v="DEJAR"/>
    <s v="DEPURAR"/>
    <x v="1"/>
  </r>
  <r>
    <x v="9"/>
    <n v="50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9"/>
    <n v="51"/>
    <s v="Malcote"/>
    <n v="12.732406201955062"/>
    <n v="15"/>
    <n v="127.32446730496986"/>
    <n v="0.1"/>
    <s v="LATIF"/>
    <n v="58.695172426043968"/>
    <n v="0.29347586213021981"/>
    <s v="DEJAR"/>
    <s v="DEJAR"/>
    <x v="0"/>
  </r>
  <r>
    <x v="9"/>
    <n v="52"/>
    <s v="Palmilla"/>
    <n v="13.687336667101691"/>
    <n v="2"/>
    <n v="147.13933752930578"/>
    <n v="0.1"/>
    <s v="Palma"/>
    <n v="19.238790948127587"/>
    <n v="9.6193954740637924E-2"/>
    <s v="DEJAR"/>
    <s v="DEPURAR"/>
    <x v="1"/>
  </r>
  <r>
    <x v="9"/>
    <n v="53"/>
    <s v="Palmilla"/>
    <n v="10.822545271661802"/>
    <n v="1.5"/>
    <n v="91.99192762784071"/>
    <n v="0.1"/>
    <s v="Palma"/>
    <n v="13.035280163655273"/>
    <n v="6.5176400818276359E-2"/>
    <s v="DEJAR"/>
    <s v="DEPURAR"/>
    <x v="1"/>
  </r>
  <r>
    <x v="9"/>
    <n v="54"/>
    <s v="Amate"/>
    <n v="26.419742869056751"/>
    <n v="25"/>
    <n v="548.21140953996075"/>
    <n v="0.1"/>
    <s v="LATIF"/>
    <n v="334.36298737647621"/>
    <n v="1.6718149368823811"/>
    <s v="DEJAR"/>
    <s v="DEJAR"/>
    <x v="0"/>
  </r>
  <r>
    <x v="9"/>
    <n v="55"/>
    <s v="Amate"/>
    <n v="25.464812403910123"/>
    <n v="7"/>
    <n v="509.29786921987943"/>
    <n v="0.1"/>
    <s v="LATIF"/>
    <n v="306.27418137209492"/>
    <n v="1.5313709068604744"/>
    <s v="DEJAR"/>
    <s v="DEJAR"/>
    <x v="0"/>
  </r>
  <r>
    <x v="9"/>
    <n v="56"/>
    <s v="Palmilla"/>
    <n v="11.777475736808432"/>
    <n v="2.5"/>
    <n v="108.94199733781484"/>
    <n v="0.1"/>
    <s v="Palma"/>
    <n v="25.248088908650967"/>
    <n v="0.12624044454325481"/>
    <s v="DEJAR"/>
    <s v="DEPURAR"/>
    <x v="1"/>
  </r>
  <r>
    <x v="9"/>
    <n v="57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9"/>
    <n v="58"/>
    <s v="Malcote"/>
    <n v="15.915507752443826"/>
    <n v="15"/>
    <n v="198.94448016401537"/>
    <n v="0.1"/>
    <s v="LATIF"/>
    <n v="99.905263103015685"/>
    <n v="0.49952631551507842"/>
    <s v="DEJAR"/>
    <s v="DEJAR"/>
    <x v="0"/>
  </r>
  <r>
    <x v="9"/>
    <n v="59"/>
    <s v="Amate"/>
    <n v="23.873261628665741"/>
    <n v="4"/>
    <n v="447.62508036903466"/>
    <n v="0.1"/>
    <s v="LATIF"/>
    <n v="262.60539541896509"/>
    <n v="1.3130269770948255"/>
    <s v="DEJAR"/>
    <s v="DEPURAR"/>
    <x v="1"/>
  </r>
  <r>
    <x v="9"/>
    <n v="60"/>
    <s v="Amate"/>
    <n v="45.836662327038219"/>
    <n v="25"/>
    <n v="1650.1250962724091"/>
    <n v="0.1"/>
    <s v="LATIF"/>
    <n v="1243.2399476061894"/>
    <n v="6.2161997380309471"/>
    <s v="DEJAR"/>
    <s v="DEJAR"/>
    <x v="0"/>
  </r>
  <r>
    <x v="9"/>
    <n v="61"/>
    <s v="Amate"/>
    <n v="43.926801396744963"/>
    <n v="15"/>
    <n v="1515.4794720974037"/>
    <n v="0.1"/>
    <s v="LATIF"/>
    <n v="1123.3098679801192"/>
    <n v="5.6165493399005957"/>
    <s v="DEJAR"/>
    <s v="DEJAR"/>
    <x v="0"/>
  </r>
  <r>
    <x v="9"/>
    <n v="62"/>
    <s v="Amate"/>
    <n v="23.554951473616864"/>
    <n v="6"/>
    <n v="435.76798935125936"/>
    <n v="0.1"/>
    <s v="LATIF"/>
    <n v="254.33660458953207"/>
    <n v="1.2716830229476601"/>
    <s v="DEJAR"/>
    <s v="DEJAR"/>
    <x v="0"/>
  </r>
  <r>
    <x v="9"/>
    <n v="63"/>
    <s v="Amate"/>
    <n v="45.518352171989342"/>
    <n v="25"/>
    <n v="1627.2862699495799"/>
    <n v="0.1"/>
    <s v="LATIF"/>
    <n v="1222.7604173411653"/>
    <n v="6.1138020867058263"/>
    <s v="DEJAR"/>
    <s v="DEJAR"/>
    <x v="0"/>
  </r>
  <r>
    <x v="9"/>
    <n v="64"/>
    <s v="Amate"/>
    <n v="16.870438217590458"/>
    <n v="4"/>
    <n v="223.53401791228774"/>
    <n v="0.1"/>
    <s v="LATIF"/>
    <n v="114.79028939810112"/>
    <n v="0.5739514469905056"/>
    <s v="DEJAR"/>
    <s v="DEPURAR"/>
    <x v="1"/>
  </r>
  <r>
    <x v="9"/>
    <n v="65"/>
    <s v="Yaje"/>
    <n v="17.507058527688208"/>
    <n v="6"/>
    <n v="240.72282099845862"/>
    <n v="0.1"/>
    <s v="LATIF"/>
    <n v="125.38576871607694"/>
    <n v="0.62692884358038459"/>
    <s v="DEJAR"/>
    <s v="DEJAR"/>
    <x v="0"/>
  </r>
  <r>
    <x v="9"/>
    <n v="66"/>
    <s v="Palmilla"/>
    <n v="16.552128062541581"/>
    <n v="2"/>
    <n v="215.17834974539909"/>
    <n v="0.1"/>
    <s v="Palma"/>
    <n v="19.238790948127587"/>
    <n v="9.6193954740637924E-2"/>
    <s v="DEJAR"/>
    <s v="DEPURAR"/>
    <x v="1"/>
  </r>
  <r>
    <x v="9"/>
    <n v="67"/>
    <s v="Amate"/>
    <n v="13.687336667101691"/>
    <n v="3"/>
    <n v="147.13933752930578"/>
    <n v="0.1"/>
    <s v="LATIF"/>
    <n v="69.737242592229606"/>
    <n v="0.34868621296114799"/>
    <s v="DEJAR"/>
    <s v="DEPURAR"/>
    <x v="1"/>
  </r>
  <r>
    <x v="9"/>
    <n v="68"/>
    <s v="Amate"/>
    <n v="22.281710853421359"/>
    <n v="2.5"/>
    <n v="389.93118112147022"/>
    <n v="0.1"/>
    <s v="LATIF"/>
    <n v="222.7850284848646"/>
    <n v="1.1139251424243228"/>
    <s v="DEJAR"/>
    <s v="DEPURAR"/>
    <x v="1"/>
  </r>
  <r>
    <x v="9"/>
    <n v="69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9"/>
    <n v="70"/>
    <s v="Palmilla"/>
    <n v="11.140855426710679"/>
    <n v="2.5"/>
    <n v="97.482795280367554"/>
    <n v="0.1"/>
    <s v="Palma"/>
    <n v="25.248088908650967"/>
    <n v="0.12624044454325481"/>
    <s v="DEJAR"/>
    <s v="DEPURAR"/>
    <x v="1"/>
  </r>
  <r>
    <x v="9"/>
    <n v="71"/>
    <s v="Palmilla"/>
    <n v="12.095785891857309"/>
    <n v="2.5"/>
    <n v="114.91033174273529"/>
    <n v="0.1"/>
    <s v="Palma"/>
    <n v="25.248088908650967"/>
    <n v="0.12624044454325481"/>
    <s v="DEJAR"/>
    <s v="DEPURAR"/>
    <x v="1"/>
  </r>
  <r>
    <x v="9"/>
    <n v="72"/>
    <s v="Palmilla"/>
    <n v="14.960577287297196"/>
    <n v="2"/>
    <n v="175.78734267292398"/>
    <n v="0.1"/>
    <s v="Palma"/>
    <n v="19.238790948127587"/>
    <n v="9.6193954740637924E-2"/>
    <s v="DEJAR"/>
    <s v="DEPURAR"/>
    <x v="1"/>
  </r>
  <r>
    <x v="9"/>
    <n v="73"/>
    <s v="Palmilla"/>
    <n v="16.233817907492703"/>
    <n v="3"/>
    <n v="206.98183716264163"/>
    <n v="0.1"/>
    <s v="Palma"/>
    <n v="31.07198362279307"/>
    <n v="0.15535991811396535"/>
    <s v="DEJAR"/>
    <s v="DEPURAR"/>
    <x v="1"/>
  </r>
  <r>
    <x v="9"/>
    <n v="74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9"/>
    <n v="75"/>
    <s v="Palmilla"/>
    <n v="14.323956977199444"/>
    <n v="2.5"/>
    <n v="161.14502893285245"/>
    <n v="0.1"/>
    <s v="Palma"/>
    <n v="25.248088908650967"/>
    <n v="0.12624044454325481"/>
    <s v="DEJAR"/>
    <s v="DEPURAR"/>
    <x v="1"/>
  </r>
  <r>
    <x v="9"/>
    <n v="76"/>
    <s v="Amate"/>
    <n v="33.422566280132038"/>
    <n v="25"/>
    <n v="877.34515752330799"/>
    <n v="0.1"/>
    <s v="LATIF"/>
    <n v="585.60028452522374"/>
    <n v="2.9280014226261186"/>
    <s v="DEJAR"/>
    <s v="DEJAR"/>
    <x v="0"/>
  </r>
  <r>
    <x v="9"/>
    <n v="77"/>
    <s v="Malcote"/>
    <n v="124.14096046906185"/>
    <n v="28"/>
    <n v="12103.782173178697"/>
    <n v="0.1"/>
    <s v="LATIF"/>
    <n v="13363.024797745446"/>
    <n v="66.815123988727223"/>
    <s v="DEJAR"/>
    <s v="DEJAR"/>
    <x v="0"/>
  </r>
  <r>
    <x v="10"/>
    <n v="1"/>
    <s v="Amate"/>
    <n v="22.91833116351911"/>
    <n v="4"/>
    <n v="412.53127406810228"/>
    <n v="0.1"/>
    <s v="LATIF"/>
    <n v="238.25770348900747"/>
    <n v="1.1912885174450372"/>
    <s v="DEJAR"/>
    <s v="DEPURAR"/>
    <x v="1"/>
  </r>
  <r>
    <x v="10"/>
    <n v="2"/>
    <s v="Aguacate"/>
    <n v="13.369026512052814"/>
    <n v="8"/>
    <n v="140.37522520372926"/>
    <n v="0.1"/>
    <s v="LATIF"/>
    <n v="65.933675901847053"/>
    <n v="0.32966837950923522"/>
    <s v="DEJAR"/>
    <s v="DEJAR"/>
    <x v="0"/>
  </r>
  <r>
    <x v="10"/>
    <n v="3"/>
    <s v="Aguacate"/>
    <n v="17.188748372639331"/>
    <n v="8"/>
    <n v="232.04884166330748"/>
    <n v="0.1"/>
    <s v="LATIF"/>
    <n v="120.02016605710401"/>
    <n v="0.60010083028551997"/>
    <s v="DEJAR"/>
    <s v="DEJAR"/>
    <x v="0"/>
  </r>
  <r>
    <x v="10"/>
    <n v="4"/>
    <s v="Cuje"/>
    <n v="18.46198899283484"/>
    <n v="23"/>
    <n v="267.69969250869912"/>
    <n v="0.1"/>
    <s v="LATIF"/>
    <n v="142.30646473399739"/>
    <n v="0.71153232366998687"/>
    <s v="DEJAR"/>
    <s v="DEJAR"/>
    <x v="0"/>
  </r>
  <r>
    <x v="10"/>
    <n v="5"/>
    <s v="Palmilla"/>
    <n v="10.18592496156405"/>
    <n v="2.5"/>
    <n v="81.487659075180716"/>
    <n v="0.1"/>
    <s v="Palma"/>
    <n v="25.248088908650967"/>
    <n v="0.12624044454325481"/>
    <s v="DEJAR"/>
    <s v="DEPURAR"/>
    <x v="1"/>
  </r>
  <r>
    <x v="10"/>
    <n v="6"/>
    <s v="Palmilla"/>
    <n v="10.18592496156405"/>
    <n v="1.25"/>
    <n v="81.487659075180716"/>
    <n v="0.1"/>
    <s v="Palma"/>
    <n v="9.8658570906106586"/>
    <n v="4.932928545305329E-2"/>
    <s v="DEJAR"/>
    <s v="DEPURAR"/>
    <x v="1"/>
  </r>
  <r>
    <x v="10"/>
    <n v="7"/>
    <s v="Palmilla"/>
    <n v="10.504235116612925"/>
    <n v="1.5"/>
    <n v="86.660215559445092"/>
    <n v="0.1"/>
    <s v="Palma"/>
    <n v="13.035280163655273"/>
    <n v="6.5176400818276359E-2"/>
    <s v="DEJAR"/>
    <s v="DEPURAR"/>
    <x v="1"/>
  </r>
  <r>
    <x v="10"/>
    <n v="8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0"/>
    <n v="9"/>
    <s v="Palmilla"/>
    <n v="14.005646822150567"/>
    <n v="2.5"/>
    <n v="154.06260543901348"/>
    <n v="0.1"/>
    <s v="Palma"/>
    <n v="25.248088908650967"/>
    <n v="0.12624044454325481"/>
    <s v="DEJAR"/>
    <s v="DEPURAR"/>
    <x v="1"/>
  </r>
  <r>
    <x v="10"/>
    <n v="10"/>
    <s v="Roble"/>
    <n v="21.00847023322585"/>
    <n v="25"/>
    <n v="346.64086223778037"/>
    <n v="0.1"/>
    <s v="LATIF"/>
    <n v="193.63218163466485"/>
    <n v="0.96816090817332412"/>
    <s v="DEJAR"/>
    <s v="DEJAR"/>
    <x v="0"/>
  </r>
  <r>
    <x v="10"/>
    <n v="11"/>
    <s v="Palmilla"/>
    <n v="11.140855426710679"/>
    <n v="2"/>
    <n v="97.482795280367554"/>
    <n v="0.1"/>
    <s v="Palma"/>
    <n v="19.238790948127587"/>
    <n v="9.6193954740637924E-2"/>
    <s v="DEJAR"/>
    <s v="DEPURAR"/>
    <x v="1"/>
  </r>
  <r>
    <x v="10"/>
    <n v="12"/>
    <s v="Amate"/>
    <n v="31.194395194789902"/>
    <n v="25"/>
    <n v="764.26511499808157"/>
    <n v="0.1"/>
    <s v="LATIF"/>
    <n v="496.80234429515025"/>
    <n v="2.4840117214757509"/>
    <s v="DEJAR"/>
    <s v="DEJAR"/>
    <x v="0"/>
  </r>
  <r>
    <x v="10"/>
    <n v="13"/>
    <s v="Cuje"/>
    <n v="10.504235116612925"/>
    <n v="4"/>
    <n v="86.660215559445092"/>
    <n v="0.1"/>
    <s v="LATIF"/>
    <n v="37.108169671246159"/>
    <n v="0.18554084835623078"/>
    <s v="DEJAR"/>
    <s v="DEPURAR"/>
    <x v="1"/>
  </r>
  <r>
    <x v="10"/>
    <n v="14"/>
    <s v="Amate"/>
    <n v="14.642267132248321"/>
    <n v="18"/>
    <n v="168.38660801082264"/>
    <n v="0.1"/>
    <s v="LATIF"/>
    <n v="81.898564993474494"/>
    <n v="0.40949282496737244"/>
    <s v="DEJAR"/>
    <s v="DEJAR"/>
    <x v="0"/>
  </r>
  <r>
    <x v="10"/>
    <n v="15"/>
    <s v="Palmilla"/>
    <n v="10.18592496156405"/>
    <n v="1.5"/>
    <n v="81.487659075180716"/>
    <n v="0.1"/>
    <s v="Palma"/>
    <n v="13.035280163655273"/>
    <n v="6.5176400818276359E-2"/>
    <s v="DEJAR"/>
    <s v="DEPURAR"/>
    <x v="1"/>
  </r>
  <r>
    <x v="10"/>
    <n v="16"/>
    <s v="Palmilla"/>
    <n v="10.504235116612925"/>
    <n v="4"/>
    <n v="86.660215559445092"/>
    <n v="0.1"/>
    <s v="Palma"/>
    <n v="42.22722295144743"/>
    <n v="0.21113611475723715"/>
    <s v="DEJAR"/>
    <s v="DEPURAR"/>
    <x v="1"/>
  </r>
  <r>
    <x v="10"/>
    <n v="17"/>
    <s v="Palmilla"/>
    <n v="13.369026512052814"/>
    <n v="1.25"/>
    <n v="140.37522520372926"/>
    <n v="0.1"/>
    <s v="Palma"/>
    <n v="9.8658570906106586"/>
    <n v="4.932928545305329E-2"/>
    <s v="DEJAR"/>
    <s v="DEPURAR"/>
    <x v="1"/>
  </r>
  <r>
    <x v="10"/>
    <n v="18"/>
    <s v="Palmilla"/>
    <n v="12.095785891857309"/>
    <n v="2.25"/>
    <n v="114.91033174273529"/>
    <n v="0.1"/>
    <s v="Palma"/>
    <n v="22.267486429785951"/>
    <n v="0.11133743214892974"/>
    <s v="DEJAR"/>
    <s v="DEPURAR"/>
    <x v="1"/>
  </r>
  <r>
    <x v="10"/>
    <n v="19"/>
    <s v="Amate"/>
    <n v="13.050716357003939"/>
    <n v="18"/>
    <n v="133.77026846228395"/>
    <n v="0.1"/>
    <s v="LATIF"/>
    <n v="62.253363811848104"/>
    <n v="0.31126681905924047"/>
    <s v="DEJAR"/>
    <s v="DEJAR"/>
    <x v="0"/>
  </r>
  <r>
    <x v="10"/>
    <n v="20"/>
    <s v="Palmilla"/>
    <n v="23.873261628665741"/>
    <n v="3"/>
    <n v="447.62508036903466"/>
    <n v="0.1"/>
    <s v="Palma"/>
    <n v="31.07198362279307"/>
    <n v="0.15535991811396535"/>
    <s v="DEJAR"/>
    <s v="DEPURAR"/>
    <x v="1"/>
  </r>
  <r>
    <x v="10"/>
    <n v="21"/>
    <s v="Palmilla"/>
    <n v="16.552128062541581"/>
    <n v="1.5"/>
    <n v="215.17834974539909"/>
    <n v="0.1"/>
    <s v="Palma"/>
    <n v="13.035280163655273"/>
    <n v="6.5176400818276359E-2"/>
    <s v="DEJAR"/>
    <s v="DEPURAR"/>
    <x v="1"/>
  </r>
  <r>
    <x v="10"/>
    <n v="22"/>
    <s v="Cuje"/>
    <n v="39.788769381109567"/>
    <n v="28"/>
    <n v="1243.4030010250963"/>
    <n v="0.1"/>
    <s v="LATIF"/>
    <n v="887.3242648534698"/>
    <n v="4.4366213242673487"/>
    <s v="DEJAR"/>
    <s v="DEJAR"/>
    <x v="0"/>
  </r>
  <r>
    <x v="10"/>
    <n v="23"/>
    <s v="Aguacate"/>
    <n v="14.642267132248321"/>
    <n v="6"/>
    <n v="168.38660801082264"/>
    <n v="0.1"/>
    <s v="LATIF"/>
    <n v="81.898564993474494"/>
    <n v="0.40949282496737244"/>
    <s v="DEJAR"/>
    <s v="DEJAR"/>
    <x v="0"/>
  </r>
  <r>
    <x v="10"/>
    <n v="24"/>
    <s v="Aguacate"/>
    <n v="9.8676148065151725"/>
    <n v="15"/>
    <n v="76.47425817504751"/>
    <n v="0.1"/>
    <s v="LATIF"/>
    <n v="31.97068074456115"/>
    <n v="0.15985340372280574"/>
    <s v="DEPURAR"/>
    <s v="DEJAR"/>
    <x v="1"/>
  </r>
  <r>
    <x v="10"/>
    <n v="25"/>
    <s v="Amate"/>
    <n v="14.005646822150567"/>
    <n v="4"/>
    <n v="154.06260543901348"/>
    <n v="0.1"/>
    <s v="LATIF"/>
    <n v="73.665181252498542"/>
    <n v="0.36832590626249273"/>
    <s v="DEJAR"/>
    <s v="DEPURAR"/>
    <x v="1"/>
  </r>
  <r>
    <x v="10"/>
    <n v="27"/>
    <s v="Amate"/>
    <n v="22.91833116351911"/>
    <n v="4"/>
    <n v="412.53127406810228"/>
    <n v="0.1"/>
    <s v="LATIF"/>
    <n v="238.25770348900747"/>
    <n v="1.1912885174450372"/>
    <s v="DEJAR"/>
    <s v="DEPURAR"/>
    <x v="1"/>
  </r>
  <r>
    <x v="10"/>
    <n v="28"/>
    <s v="Palmilla"/>
    <n v="11.140855426710679"/>
    <n v="1.5"/>
    <n v="97.482795280367554"/>
    <n v="0.1"/>
    <s v="Palma"/>
    <n v="13.035280163655273"/>
    <n v="6.5176400818276359E-2"/>
    <s v="DEJAR"/>
    <s v="DEPURAR"/>
    <x v="1"/>
  </r>
  <r>
    <x v="10"/>
    <n v="29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10"/>
    <n v="30"/>
    <s v="Palmilla"/>
    <n v="13.687336667101691"/>
    <n v="1.75"/>
    <n v="147.13933752930578"/>
    <n v="0.1"/>
    <s v="Palma"/>
    <n v="16.161114764244658"/>
    <n v="8.0805573821223289E-2"/>
    <s v="DEJAR"/>
    <s v="DEPURAR"/>
    <x v="1"/>
  </r>
  <r>
    <x v="10"/>
    <n v="31"/>
    <s v="Cerezo"/>
    <n v="12.095785891857309"/>
    <n v="25"/>
    <n v="114.91033174273529"/>
    <n v="0.1"/>
    <s v="LATIF"/>
    <n v="51.940529564627447"/>
    <n v="0.25970264782313723"/>
    <s v="DEJAR"/>
    <s v="DEJAR"/>
    <x v="0"/>
  </r>
  <r>
    <x v="10"/>
    <n v="32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10"/>
    <n v="33"/>
    <s v="Palmilla"/>
    <n v="17.188748372639331"/>
    <n v="2.5"/>
    <n v="232.04884166330748"/>
    <n v="0.1"/>
    <s v="Palma"/>
    <n v="25.248088908650967"/>
    <n v="0.12624044454325481"/>
    <s v="DEJAR"/>
    <s v="DEPURAR"/>
    <x v="1"/>
  </r>
  <r>
    <x v="10"/>
    <n v="34"/>
    <s v="Cuje"/>
    <n v="23.873261628665741"/>
    <n v="28"/>
    <n v="447.62508036903466"/>
    <n v="0.1"/>
    <s v="LATIF"/>
    <n v="262.60539541896509"/>
    <n v="1.3130269770948255"/>
    <s v="DEJAR"/>
    <s v="DEJAR"/>
    <x v="0"/>
  </r>
  <r>
    <x v="10"/>
    <n v="35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10"/>
    <n v="36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10"/>
    <n v="37"/>
    <s v="Palmilla"/>
    <n v="10.822545271661802"/>
    <n v="2.25"/>
    <n v="91.99192762784071"/>
    <n v="0.1"/>
    <s v="Palma"/>
    <n v="22.267486429785951"/>
    <n v="0.11133743214892974"/>
    <s v="DEJAR"/>
    <s v="DEPURAR"/>
    <x v="1"/>
  </r>
  <r>
    <x v="10"/>
    <n v="38"/>
    <s v="Aguacate"/>
    <n v="13.687336667101691"/>
    <n v="5"/>
    <n v="147.13933752930578"/>
    <n v="0.1"/>
    <s v="LATIF"/>
    <n v="69.737242592229606"/>
    <n v="0.34868621296114799"/>
    <s v="DEJAR"/>
    <s v="DEJAR"/>
    <x v="0"/>
  </r>
  <r>
    <x v="10"/>
    <n v="39"/>
    <s v="Amate"/>
    <n v="30.23946472964327"/>
    <n v="28"/>
    <n v="718.18957339209555"/>
    <n v="0.1"/>
    <s v="LATIF"/>
    <n v="461.31796044128259"/>
    <n v="2.3065898022064126"/>
    <s v="DEJAR"/>
    <s v="DEJAR"/>
    <x v="0"/>
  </r>
  <r>
    <x v="10"/>
    <n v="40"/>
    <s v="Palmilla"/>
    <n v="10.822545271661802"/>
    <n v="1.75"/>
    <n v="91.99192762784071"/>
    <n v="0.1"/>
    <s v="Palma"/>
    <n v="16.161114764244658"/>
    <n v="8.0805573821223289E-2"/>
    <s v="DEJAR"/>
    <s v="DEPURAR"/>
    <x v="1"/>
  </r>
  <r>
    <x v="10"/>
    <n v="41"/>
    <s v="Amate"/>
    <n v="24.509881938763492"/>
    <n v="8"/>
    <n v="471.81672915697879"/>
    <n v="0.1"/>
    <s v="LATIF"/>
    <n v="279.60561022900345"/>
    <n v="1.3980280511450172"/>
    <s v="DEJAR"/>
    <s v="DEJAR"/>
    <x v="0"/>
  </r>
  <r>
    <x v="10"/>
    <n v="42"/>
    <s v="Malcote"/>
    <n v="90.081773878832067"/>
    <n v="28"/>
    <n v="6373.3057887423329"/>
    <n v="0.1"/>
    <s v="LATIF"/>
    <n v="6222.0552009369412"/>
    <n v="31.110276004684703"/>
    <s v="DEJAR"/>
    <s v="DEJAR"/>
    <x v="0"/>
  </r>
  <r>
    <x v="10"/>
    <n v="43"/>
    <s v="Aguacate"/>
    <n v="13.687336667101691"/>
    <n v="4"/>
    <n v="147.13933752930578"/>
    <n v="0.1"/>
    <s v="LATIF"/>
    <n v="69.737242592229606"/>
    <n v="0.34868621296114799"/>
    <s v="DEJAR"/>
    <s v="DEPURAR"/>
    <x v="1"/>
  </r>
  <r>
    <x v="10"/>
    <n v="44"/>
    <s v="Amate"/>
    <n v="24.191571783714618"/>
    <n v="8"/>
    <n v="459.64132697094118"/>
    <n v="0.1"/>
    <s v="LATIF"/>
    <n v="271.02813595928234"/>
    <n v="1.3551406797964116"/>
    <s v="DEJAR"/>
    <s v="DEJAR"/>
    <x v="0"/>
  </r>
  <r>
    <x v="10"/>
    <n v="45"/>
    <s v="Aguacate"/>
    <n v="17.507058527688208"/>
    <n v="6"/>
    <n v="240.72282099845862"/>
    <n v="0.1"/>
    <s v="LATIF"/>
    <n v="125.38576871607694"/>
    <n v="0.62692884358038459"/>
    <s v="DEJAR"/>
    <s v="DEJAR"/>
    <x v="0"/>
  </r>
  <r>
    <x v="10"/>
    <n v="46"/>
    <s v="Malcote"/>
    <n v="30.876085039741024"/>
    <n v="25"/>
    <n v="748.74744554528831"/>
    <n v="0.1"/>
    <s v="LATIF"/>
    <n v="484.80452995847298"/>
    <n v="2.4240226497923647"/>
    <s v="DEJAR"/>
    <s v="DEJAR"/>
    <x v="0"/>
  </r>
  <r>
    <x v="10"/>
    <n v="47"/>
    <s v="Amate"/>
    <n v="22.91833116351911"/>
    <n v="5"/>
    <n v="412.53127406810228"/>
    <n v="0.1"/>
    <s v="LATIF"/>
    <n v="238.25770348900747"/>
    <n v="1.1912885174450372"/>
    <s v="DEJAR"/>
    <s v="DEJAR"/>
    <x v="0"/>
  </r>
  <r>
    <x v="10"/>
    <n v="48"/>
    <s v="Amate"/>
    <n v="14.642267132248321"/>
    <n v="5"/>
    <n v="168.38660801082264"/>
    <n v="0.1"/>
    <s v="LATIF"/>
    <n v="81.898564993474494"/>
    <n v="0.40949282496737244"/>
    <s v="DEJAR"/>
    <s v="DEJAR"/>
    <x v="0"/>
  </r>
  <r>
    <x v="10"/>
    <n v="49"/>
    <s v="Palmilla"/>
    <n v="10.822545271661802"/>
    <n v="2.5"/>
    <n v="91.99192762784071"/>
    <n v="0.1"/>
    <s v="Palma"/>
    <n v="25.248088908650967"/>
    <n v="0.12624044454325481"/>
    <s v="DEJAR"/>
    <s v="DEPURAR"/>
    <x v="1"/>
  </r>
  <r>
    <x v="11"/>
    <n v="1"/>
    <s v="Roble"/>
    <n v="13.687336667101691"/>
    <n v="4"/>
    <n v="147.13933752930578"/>
    <n v="0.1"/>
    <s v="LATIF"/>
    <n v="69.737242592229606"/>
    <n v="0.34868621296114799"/>
    <s v="DEJAR"/>
    <s v="DEPURAR"/>
    <x v="1"/>
  </r>
  <r>
    <x v="11"/>
    <n v="2"/>
    <s v="Palmilla"/>
    <n v="12.414096046906185"/>
    <n v="2.5"/>
    <n v="121.03782173178695"/>
    <n v="0.1"/>
    <s v="Palma"/>
    <n v="25.248088908650967"/>
    <n v="0.12624044454325481"/>
    <s v="DEJAR"/>
    <s v="DEPURAR"/>
    <x v="1"/>
  </r>
  <r>
    <x v="11"/>
    <n v="3"/>
    <s v="Palmilla"/>
    <n v="16.870438217590458"/>
    <n v="1.5"/>
    <n v="223.53401791228774"/>
    <n v="0.1"/>
    <s v="Palma"/>
    <n v="13.035280163655273"/>
    <n v="6.5176400818276359E-2"/>
    <s v="DEJAR"/>
    <s v="DEPURAR"/>
    <x v="1"/>
  </r>
  <r>
    <x v="11"/>
    <n v="4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11"/>
    <n v="5"/>
    <s v="Palmilla"/>
    <n v="17.507058527688208"/>
    <n v="2.5"/>
    <n v="240.72282099845862"/>
    <n v="0.1"/>
    <s v="Palma"/>
    <n v="25.248088908650967"/>
    <n v="0.12624044454325481"/>
    <s v="DEJAR"/>
    <s v="DEPURAR"/>
    <x v="1"/>
  </r>
  <r>
    <x v="11"/>
    <n v="6"/>
    <s v="Palmilla"/>
    <n v="10.18592496156405"/>
    <n v="1.25"/>
    <n v="81.487659075180716"/>
    <n v="0.1"/>
    <s v="Palma"/>
    <n v="9.8658570906106586"/>
    <n v="4.932928545305329E-2"/>
    <s v="DEJAR"/>
    <s v="DEPURAR"/>
    <x v="1"/>
  </r>
  <r>
    <x v="11"/>
    <n v="7"/>
    <s v="Palmilla"/>
    <n v="22.91833116351911"/>
    <n v="5"/>
    <n v="412.53127406810228"/>
    <n v="0.1"/>
    <s v="Palma"/>
    <n v="52.824370122452407"/>
    <n v="0.26412185061226201"/>
    <s v="DEJAR"/>
    <s v="DEJAR"/>
    <x v="0"/>
  </r>
  <r>
    <x v="11"/>
    <n v="8"/>
    <s v="Palmilla"/>
    <n v="14.005646822150567"/>
    <n v="4"/>
    <n v="154.06260543901348"/>
    <n v="0.1"/>
    <s v="Palma"/>
    <n v="42.22722295144743"/>
    <n v="0.21113611475723715"/>
    <s v="DEJAR"/>
    <s v="DEPURAR"/>
    <x v="1"/>
  </r>
  <r>
    <x v="11"/>
    <n v="9"/>
    <s v="Malcote"/>
    <n v="28.966224109447765"/>
    <n v="6"/>
    <n v="658.98369609528459"/>
    <n v="0.1"/>
    <s v="LATIF"/>
    <n v="416.3620343579625"/>
    <n v="2.0818101717898121"/>
    <s v="DEJAR"/>
    <s v="DEJAR"/>
    <x v="0"/>
  </r>
  <r>
    <x v="11"/>
    <n v="10"/>
    <s v="Cuje"/>
    <n v="16.870438217590458"/>
    <n v="10"/>
    <n v="223.53401791228774"/>
    <n v="0.1"/>
    <s v="LATIF"/>
    <n v="114.79028939810112"/>
    <n v="0.5739514469905056"/>
    <s v="DEJAR"/>
    <s v="DEJAR"/>
    <x v="0"/>
  </r>
  <r>
    <x v="11"/>
    <n v="11"/>
    <s v="Palmilla"/>
    <n v="10.822545271661802"/>
    <n v="4"/>
    <n v="91.99192762784071"/>
    <n v="0.1"/>
    <s v="Palma"/>
    <n v="42.22722295144743"/>
    <n v="0.21113611475723715"/>
    <s v="DEJAR"/>
    <s v="DEPURAR"/>
    <x v="1"/>
  </r>
  <r>
    <x v="11"/>
    <n v="12"/>
    <s v="Palmilla"/>
    <n v="24.509881938763492"/>
    <n v="3"/>
    <n v="471.81672915697879"/>
    <n v="0.1"/>
    <s v="Palma"/>
    <n v="31.07198362279307"/>
    <n v="0.15535991811396535"/>
    <s v="DEJAR"/>
    <s v="DEPURAR"/>
    <x v="1"/>
  </r>
  <r>
    <x v="11"/>
    <n v="13"/>
    <s v="Palmilla"/>
    <n v="10.504235116612925"/>
    <n v="1.25"/>
    <n v="86.660215559445092"/>
    <n v="0.1"/>
    <s v="Palma"/>
    <n v="9.8658570906106586"/>
    <n v="4.932928545305329E-2"/>
    <s v="DEJAR"/>
    <s v="DEPURAR"/>
    <x v="1"/>
  </r>
  <r>
    <x v="11"/>
    <n v="14"/>
    <s v="Palmilla"/>
    <n v="17.825368682737086"/>
    <n v="1.75"/>
    <n v="249.55595591774087"/>
    <n v="0.1"/>
    <s v="Palma"/>
    <n v="16.161114764244658"/>
    <n v="8.0805573821223289E-2"/>
    <s v="DEJAR"/>
    <s v="DEPURAR"/>
    <x v="1"/>
  </r>
  <r>
    <x v="11"/>
    <n v="15"/>
    <s v="Palmilla"/>
    <n v="29.284534264496642"/>
    <n v="6"/>
    <n v="673.54643204329057"/>
    <n v="0.1"/>
    <s v="Palma"/>
    <n v="62.957985757508652"/>
    <n v="0.31478992878754319"/>
    <s v="DEJAR"/>
    <s v="DEJAR"/>
    <x v="0"/>
  </r>
  <r>
    <x v="11"/>
    <n v="16"/>
    <s v="Cerezo"/>
    <n v="25.464812403910123"/>
    <n v="4"/>
    <n v="509.29786921987943"/>
    <n v="0.1"/>
    <s v="LATIF"/>
    <n v="306.27418137209492"/>
    <n v="1.5313709068604744"/>
    <s v="DEJAR"/>
    <s v="DEPURAR"/>
    <x v="1"/>
  </r>
  <r>
    <x v="11"/>
    <n v="17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1"/>
    <n v="18"/>
    <s v="Palmilla"/>
    <n v="13.369026512052814"/>
    <n v="1.25"/>
    <n v="140.37522520372926"/>
    <n v="0.1"/>
    <s v="Palma"/>
    <n v="9.8658570906106586"/>
    <n v="4.932928545305329E-2"/>
    <s v="DEJAR"/>
    <s v="DEPURAR"/>
    <x v="1"/>
  </r>
  <r>
    <x v="11"/>
    <n v="19"/>
    <s v="Palmilla"/>
    <n v="11.459165581759555"/>
    <n v="1.4"/>
    <n v="103.13281851702557"/>
    <n v="0.1"/>
    <s v="Palma"/>
    <n v="11.772278389724189"/>
    <n v="5.8861391948620945E-2"/>
    <s v="DEJAR"/>
    <s v="DEPURAR"/>
    <x v="1"/>
  </r>
  <r>
    <x v="11"/>
    <n v="20"/>
    <s v="Amate"/>
    <n v="17.507058527688208"/>
    <n v="3"/>
    <n v="240.72282099845862"/>
    <n v="0.1"/>
    <s v="LATIF"/>
    <n v="125.38576871607694"/>
    <n v="0.62692884358038459"/>
    <s v="DEJAR"/>
    <s v="DEPURAR"/>
    <x v="1"/>
  </r>
  <r>
    <x v="11"/>
    <n v="21"/>
    <s v="Palmilla"/>
    <n v="10.18592496156405"/>
    <n v="3.5"/>
    <n v="81.487659075180716"/>
    <n v="0.1"/>
    <s v="Palma"/>
    <n v="36.726359143258605"/>
    <n v="0.18363179571629301"/>
    <s v="DEJAR"/>
    <s v="DEPURAR"/>
    <x v="1"/>
  </r>
  <r>
    <x v="11"/>
    <n v="22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1"/>
    <n v="23"/>
    <s v="Palmilla"/>
    <n v="17.507058527688208"/>
    <n v="2.5"/>
    <n v="240.72282099845862"/>
    <n v="0.1"/>
    <s v="Palma"/>
    <n v="25.248088908650967"/>
    <n v="0.12624044454325481"/>
    <s v="DEJAR"/>
    <s v="DEPURAR"/>
    <x v="1"/>
  </r>
  <r>
    <x v="11"/>
    <n v="24"/>
    <s v="Palmilla"/>
    <n v="14.642267132248321"/>
    <n v="1.25"/>
    <n v="168.38660801082264"/>
    <n v="0.1"/>
    <s v="Palma"/>
    <n v="9.8658570906106586"/>
    <n v="4.932928545305329E-2"/>
    <s v="DEJAR"/>
    <s v="DEPURAR"/>
    <x v="1"/>
  </r>
  <r>
    <x v="11"/>
    <n v="25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11"/>
    <n v="26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1"/>
    <n v="27"/>
    <s v="Palmilla"/>
    <n v="25.464812403910123"/>
    <n v="4"/>
    <n v="509.29786921987943"/>
    <n v="0.1"/>
    <s v="Palma"/>
    <n v="42.22722295144743"/>
    <n v="0.21113611475723715"/>
    <s v="DEJAR"/>
    <s v="DEPURAR"/>
    <x v="1"/>
  </r>
  <r>
    <x v="11"/>
    <n v="28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11"/>
    <n v="29"/>
    <s v="Palmilla"/>
    <n v="24.509881938763492"/>
    <n v="2.5"/>
    <n v="471.81672915697879"/>
    <n v="0.1"/>
    <s v="Palma"/>
    <n v="25.248088908650967"/>
    <n v="0.12624044454325481"/>
    <s v="DEJAR"/>
    <s v="DEPURAR"/>
    <x v="1"/>
  </r>
  <r>
    <x v="11"/>
    <n v="30"/>
    <s v="Palmilla"/>
    <n v="12.414096046906185"/>
    <n v="3"/>
    <n v="121.03782173178695"/>
    <n v="0.1"/>
    <s v="Palma"/>
    <n v="31.07198362279307"/>
    <n v="0.15535991811396535"/>
    <s v="DEJAR"/>
    <s v="DEPURAR"/>
    <x v="1"/>
  </r>
  <r>
    <x v="11"/>
    <n v="31"/>
    <s v="Roble"/>
    <n v="44.563421706842718"/>
    <n v="15"/>
    <n v="1559.7247244858809"/>
    <n v="0.1"/>
    <s v="LATIF"/>
    <n v="1162.5027987972078"/>
    <n v="5.8125139939860393"/>
    <s v="DEJAR"/>
    <s v="DEJAR"/>
    <x v="0"/>
  </r>
  <r>
    <x v="11"/>
    <n v="32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11"/>
    <n v="33"/>
    <s v="Palmilla"/>
    <n v="10.18592496156405"/>
    <n v="2.5"/>
    <n v="81.487659075180716"/>
    <n v="0.1"/>
    <s v="Palma"/>
    <n v="25.248088908650967"/>
    <n v="0.12624044454325481"/>
    <s v="DEJAR"/>
    <s v="DEPURAR"/>
    <x v="1"/>
  </r>
  <r>
    <x v="11"/>
    <n v="34"/>
    <s v="Palmilla"/>
    <n v="14.960577287297196"/>
    <n v="2.5"/>
    <n v="175.78734267292398"/>
    <n v="0.1"/>
    <s v="Palma"/>
    <n v="25.248088908650967"/>
    <n v="0.12624044454325481"/>
    <s v="DEJAR"/>
    <s v="DEPURAR"/>
    <x v="1"/>
  </r>
  <r>
    <x v="11"/>
    <n v="35"/>
    <s v="Cedro"/>
    <n v="17.507058527688208"/>
    <n v="18"/>
    <n v="240.72282099845862"/>
    <n v="0.1"/>
    <s v="LATIF"/>
    <n v="125.38576871607694"/>
    <n v="0.62692884358038459"/>
    <s v="DEJAR"/>
    <s v="DEJAR"/>
    <x v="0"/>
  </r>
  <r>
    <x v="11"/>
    <n v="36"/>
    <s v="Palmilla"/>
    <n v="13.369026512052814"/>
    <n v="1.25"/>
    <n v="140.37522520372926"/>
    <n v="0.1"/>
    <s v="Palma"/>
    <n v="9.8658570906106586"/>
    <n v="4.932928545305329E-2"/>
    <s v="DEJAR"/>
    <s v="DEPURAR"/>
    <x v="1"/>
  </r>
  <r>
    <x v="11"/>
    <n v="37"/>
    <s v="Palmilla"/>
    <n v="11.459165581759555"/>
    <n v="1.5"/>
    <n v="103.13281851702557"/>
    <n v="0.1"/>
    <s v="Palma"/>
    <n v="13.035280163655273"/>
    <n v="6.5176400818276359E-2"/>
    <s v="DEJAR"/>
    <s v="DEPURAR"/>
    <x v="1"/>
  </r>
  <r>
    <x v="11"/>
    <n v="38"/>
    <s v="Palmilla"/>
    <n v="18.780299147883717"/>
    <n v="4.5"/>
    <n v="277.01029418037507"/>
    <n v="0.1"/>
    <s v="Palma"/>
    <n v="47.589020124374471"/>
    <n v="0.23794510062187235"/>
    <s v="DEJAR"/>
    <s v="DEPURAR"/>
    <x v="1"/>
  </r>
  <r>
    <x v="11"/>
    <n v="39"/>
    <s v="Palmilla"/>
    <n v="13.369026512052814"/>
    <n v="15"/>
    <n v="140.37522520372926"/>
    <n v="0.1"/>
    <s v="Palma"/>
    <n v="141.18808068496872"/>
    <n v="0.70594040342484354"/>
    <s v="DEJAR"/>
    <s v="DEJAR"/>
    <x v="0"/>
  </r>
  <r>
    <x v="11"/>
    <n v="40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11"/>
    <n v="41"/>
    <s v="Amate"/>
    <n v="22.91833116351911"/>
    <n v="4"/>
    <n v="412.53127406810228"/>
    <n v="0.1"/>
    <s v="LATIF"/>
    <n v="238.25770348900747"/>
    <n v="1.1912885174450372"/>
    <s v="DEJAR"/>
    <s v="DEPURAR"/>
    <x v="1"/>
  </r>
  <r>
    <x v="11"/>
    <n v="42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1"/>
    <n v="43"/>
    <s v="Palmilla"/>
    <n v="16.233817907492703"/>
    <n v="1.25"/>
    <n v="206.98183716264163"/>
    <n v="0.1"/>
    <s v="Palma"/>
    <n v="9.8658570906106586"/>
    <n v="4.932928545305329E-2"/>
    <s v="DEJAR"/>
    <s v="DEPURAR"/>
    <x v="1"/>
  </r>
  <r>
    <x v="11"/>
    <n v="44"/>
    <s v="Palmilla"/>
    <n v="10.18592496156405"/>
    <n v="2"/>
    <n v="81.487659075180716"/>
    <n v="0.1"/>
    <s v="Palma"/>
    <n v="19.238790948127587"/>
    <n v="9.6193954740637924E-2"/>
    <s v="DEJAR"/>
    <s v="DEPURAR"/>
    <x v="1"/>
  </r>
  <r>
    <x v="11"/>
    <n v="45"/>
    <s v="Palmilla"/>
    <n v="10.504235116612925"/>
    <n v="1.25"/>
    <n v="86.660215559445092"/>
    <n v="0.1"/>
    <s v="Palma"/>
    <n v="9.8658570906106586"/>
    <n v="4.932928545305329E-2"/>
    <s v="DEJAR"/>
    <s v="DEPURAR"/>
    <x v="1"/>
  </r>
  <r>
    <x v="11"/>
    <n v="46"/>
    <s v="Amate"/>
    <n v="17.188748372639331"/>
    <n v="3"/>
    <n v="232.04884166330748"/>
    <n v="0.1"/>
    <s v="LATIF"/>
    <n v="120.02016605710401"/>
    <n v="0.60010083028551997"/>
    <s v="DEJAR"/>
    <s v="DEPURAR"/>
    <x v="1"/>
  </r>
  <r>
    <x v="11"/>
    <n v="47"/>
    <s v="Palmilla"/>
    <n v="13.687336667101691"/>
    <n v="2.5"/>
    <n v="147.13933752930578"/>
    <n v="0.1"/>
    <s v="Palma"/>
    <n v="25.248088908650967"/>
    <n v="0.12624044454325481"/>
    <s v="DEJAR"/>
    <s v="DEPURAR"/>
    <x v="1"/>
  </r>
  <r>
    <x v="11"/>
    <n v="48"/>
    <s v="Aguacate"/>
    <n v="40.425389691207322"/>
    <n v="25"/>
    <n v="1283.5102082261617"/>
    <n v="0.1"/>
    <s v="LATIF"/>
    <n v="921.53870348805947"/>
    <n v="4.6076935174402971"/>
    <s v="DEJAR"/>
    <s v="DEJAR"/>
    <x v="0"/>
  </r>
  <r>
    <x v="11"/>
    <n v="49"/>
    <s v="Aguacate"/>
    <n v="14.323956977199444"/>
    <n v="10"/>
    <n v="161.14502893285245"/>
    <n v="0.1"/>
    <s v="LATIF"/>
    <n v="77.718593342580505"/>
    <n v="0.3885929667129025"/>
    <s v="DEJAR"/>
    <s v="DEJAR"/>
    <x v="0"/>
  </r>
  <r>
    <x v="11"/>
    <n v="50"/>
    <s v="Palmilla"/>
    <n v="13.687336667101691"/>
    <n v="1.25"/>
    <n v="147.13933752930578"/>
    <n v="0.1"/>
    <s v="Palma"/>
    <n v="9.8658570906106586"/>
    <n v="4.932928545305329E-2"/>
    <s v="DEJAR"/>
    <s v="DEPURAR"/>
    <x v="1"/>
  </r>
  <r>
    <x v="11"/>
    <n v="51"/>
    <s v="Amate"/>
    <n v="30.23946472964327"/>
    <n v="8"/>
    <n v="718.18957339209555"/>
    <n v="0.1"/>
    <s v="LATIF"/>
    <n v="461.31796044128259"/>
    <n v="2.3065898022064126"/>
    <s v="DEJAR"/>
    <s v="DEJAR"/>
    <x v="0"/>
  </r>
  <r>
    <x v="11"/>
    <n v="52"/>
    <s v="Amate"/>
    <n v="22.281710853421359"/>
    <n v="15"/>
    <n v="389.93118112147022"/>
    <n v="0.1"/>
    <s v="LATIF"/>
    <n v="222.7850284848646"/>
    <n v="1.1139251424243228"/>
    <s v="DEJAR"/>
    <s v="DEJAR"/>
    <x v="0"/>
  </r>
  <r>
    <x v="11"/>
    <n v="53"/>
    <s v="Palmilla"/>
    <n v="14.005646822150567"/>
    <n v="1.25"/>
    <n v="154.06260543901348"/>
    <n v="0.1"/>
    <s v="Palma"/>
    <n v="9.8658570906106586"/>
    <n v="4.932928545305329E-2"/>
    <s v="DEJAR"/>
    <s v="DEPURAR"/>
    <x v="1"/>
  </r>
  <r>
    <x v="11"/>
    <n v="54"/>
    <s v="Palmilla"/>
    <n v="16.233817907492703"/>
    <n v="1.25"/>
    <n v="206.98183716264163"/>
    <n v="0.1"/>
    <s v="Palma"/>
    <n v="9.8658570906106586"/>
    <n v="4.932928545305329E-2"/>
    <s v="DEJAR"/>
    <s v="DEPURAR"/>
    <x v="1"/>
  </r>
  <r>
    <x v="11"/>
    <n v="55"/>
    <s v="Palmilla"/>
    <n v="30.557774884692147"/>
    <n v="3"/>
    <n v="733.38893167662627"/>
    <n v="0.1"/>
    <s v="Palma"/>
    <n v="31.07198362279307"/>
    <n v="0.15535991811396535"/>
    <s v="DEJAR"/>
    <s v="DEPURAR"/>
    <x v="1"/>
  </r>
  <r>
    <x v="11"/>
    <n v="56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1"/>
    <n v="57"/>
    <s v="Palmilla"/>
    <n v="23.236641318567987"/>
    <n v="2"/>
    <n v="424.07005391761521"/>
    <n v="0.1"/>
    <s v="Palma"/>
    <n v="19.238790948127587"/>
    <n v="9.6193954740637924E-2"/>
    <s v="DEJAR"/>
    <s v="DEPURAR"/>
    <x v="1"/>
  </r>
  <r>
    <x v="11"/>
    <n v="58"/>
    <s v="Palmilla"/>
    <n v="19.098609302932591"/>
    <n v="3"/>
    <n v="286.48005143618212"/>
    <n v="0.1"/>
    <s v="Palma"/>
    <n v="31.07198362279307"/>
    <n v="0.15535991811396535"/>
    <s v="DEJAR"/>
    <s v="DEPURAR"/>
    <x v="1"/>
  </r>
  <r>
    <x v="11"/>
    <n v="59"/>
    <s v="Palmilla"/>
    <n v="12.732406201955062"/>
    <n v="3.5"/>
    <n v="127.32446730496986"/>
    <n v="0.1"/>
    <s v="Palma"/>
    <n v="36.726359143258605"/>
    <n v="0.18363179571629301"/>
    <s v="DEJAR"/>
    <s v="DEPURAR"/>
    <x v="1"/>
  </r>
  <r>
    <x v="11"/>
    <n v="60"/>
    <s v="Malcote"/>
    <n v="80.532469227365766"/>
    <n v="25"/>
    <n v="5093.6948923273849"/>
    <n v="0.1"/>
    <s v="LATIF"/>
    <n v="4763.6315860867071"/>
    <n v="23.818157930433536"/>
    <s v="DEJAR"/>
    <s v="DEJAR"/>
    <x v="0"/>
  </r>
  <r>
    <x v="11"/>
    <n v="61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11"/>
    <n v="62"/>
    <s v="Malcote"/>
    <n v="39.788769381109567"/>
    <n v="8"/>
    <n v="1243.4030010250963"/>
    <n v="0.1"/>
    <s v="LATIF"/>
    <n v="887.3242648534698"/>
    <n v="4.4366213242673487"/>
    <s v="DEJAR"/>
    <s v="DEJAR"/>
    <x v="0"/>
  </r>
  <r>
    <x v="11"/>
    <n v="63"/>
    <s v="Palmilla"/>
    <n v="10.822545271661802"/>
    <n v="4"/>
    <n v="91.99192762784071"/>
    <n v="0.1"/>
    <s v="Palma"/>
    <n v="42.22722295144743"/>
    <n v="0.21113611475723715"/>
    <s v="DEJAR"/>
    <s v="DEPURAR"/>
    <x v="1"/>
  </r>
  <r>
    <x v="11"/>
    <n v="64"/>
    <s v="Palmilla"/>
    <n v="10.822545271661802"/>
    <n v="2.5"/>
    <n v="91.99192762784071"/>
    <n v="0.1"/>
    <s v="Palma"/>
    <n v="25.248088908650967"/>
    <n v="0.12624044454325481"/>
    <s v="DEJAR"/>
    <s v="DEPURAR"/>
    <x v="1"/>
  </r>
  <r>
    <x v="11"/>
    <n v="65"/>
    <s v="Palmilla"/>
    <n v="16.233817907492703"/>
    <n v="2.5"/>
    <n v="206.98183716264163"/>
    <n v="0.1"/>
    <s v="Palma"/>
    <n v="25.248088908650967"/>
    <n v="0.12624044454325481"/>
    <s v="DEJAR"/>
    <s v="DEPURAR"/>
    <x v="1"/>
  </r>
  <r>
    <x v="11"/>
    <n v="66"/>
    <s v="Palmilla"/>
    <n v="10.18592496156405"/>
    <n v="2.5"/>
    <n v="81.487659075180716"/>
    <n v="0.1"/>
    <s v="Palma"/>
    <n v="25.248088908650967"/>
    <n v="0.12624044454325481"/>
    <s v="DEJAR"/>
    <s v="DEPURAR"/>
    <x v="1"/>
  </r>
  <r>
    <x v="11"/>
    <n v="67"/>
    <s v="Palmilla"/>
    <n v="14.005646822150567"/>
    <n v="1.5"/>
    <n v="154.06260543901348"/>
    <n v="0.1"/>
    <s v="Palma"/>
    <n v="13.035280163655273"/>
    <n v="6.5176400818276359E-2"/>
    <s v="DEJAR"/>
    <s v="DEPURAR"/>
    <x v="1"/>
  </r>
  <r>
    <x v="11"/>
    <n v="68"/>
    <s v="Palmilla"/>
    <n v="13.369026512052814"/>
    <n v="1.25"/>
    <n v="140.37522520372926"/>
    <n v="0.1"/>
    <s v="Palma"/>
    <n v="9.8658570906106586"/>
    <n v="4.932928545305329E-2"/>
    <s v="DEJAR"/>
    <s v="DEPURAR"/>
    <x v="1"/>
  </r>
  <r>
    <x v="11"/>
    <n v="69"/>
    <s v="Palmilla"/>
    <n v="9.8676148065151725"/>
    <n v="2.5"/>
    <n v="76.47425817504751"/>
    <n v="0.1"/>
    <s v="Palma"/>
    <n v="25.248088908650967"/>
    <n v="0.12624044454325481"/>
    <s v="DEPURAR"/>
    <s v="DEPURAR"/>
    <x v="1"/>
  </r>
  <r>
    <x v="11"/>
    <n v="70"/>
    <s v="Palmilla"/>
    <n v="9.8676148065151725"/>
    <n v="1.5"/>
    <n v="76.47425817504751"/>
    <n v="0.1"/>
    <s v="Palma"/>
    <n v="13.035280163655273"/>
    <n v="6.5176400818276359E-2"/>
    <s v="DEPURAR"/>
    <s v="DEPURAR"/>
    <x v="1"/>
  </r>
  <r>
    <x v="11"/>
    <n v="71"/>
    <s v="Roble"/>
    <n v="10.504235116612925"/>
    <n v="4"/>
    <n v="86.660215559445092"/>
    <n v="0.1"/>
    <s v="LATIF"/>
    <n v="37.108169671246159"/>
    <n v="0.18554084835623078"/>
    <s v="DEJAR"/>
    <s v="DEPURAR"/>
    <x v="1"/>
  </r>
  <r>
    <x v="11"/>
    <n v="72"/>
    <s v="Palmilla"/>
    <n v="13.369026512052814"/>
    <n v="1.25"/>
    <n v="140.37522520372926"/>
    <n v="0.1"/>
    <s v="Palma"/>
    <n v="9.8658570906106586"/>
    <n v="4.932928545305329E-2"/>
    <s v="DEJAR"/>
    <s v="DEPURAR"/>
    <x v="1"/>
  </r>
  <r>
    <x v="11"/>
    <n v="73"/>
    <s v="Roble"/>
    <n v="15.597197597394951"/>
    <n v="10"/>
    <n v="191.06627874952039"/>
    <n v="0.1"/>
    <s v="LATIF"/>
    <n v="95.20847996207722"/>
    <n v="0.4760423998103861"/>
    <s v="DEJAR"/>
    <s v="DEJAR"/>
    <x v="0"/>
  </r>
  <r>
    <x v="11"/>
    <n v="74"/>
    <s v="Palmilla"/>
    <n v="13.687336667101691"/>
    <n v="2.5"/>
    <n v="147.13933752930578"/>
    <n v="0.1"/>
    <s v="Palma"/>
    <n v="25.248088908650967"/>
    <n v="0.12624044454325481"/>
    <s v="DEJAR"/>
    <s v="DEPURAR"/>
    <x v="1"/>
  </r>
  <r>
    <x v="11"/>
    <n v="75"/>
    <s v="Palmilla"/>
    <n v="15.915507752443826"/>
    <n v="2.5"/>
    <n v="198.94448016401537"/>
    <n v="0.1"/>
    <s v="Palma"/>
    <n v="25.248088908650967"/>
    <n v="0.12624044454325481"/>
    <s v="DEJAR"/>
    <s v="DEPURAR"/>
    <x v="1"/>
  </r>
  <r>
    <x v="11"/>
    <n v="76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11"/>
    <n v="77"/>
    <s v="Espino"/>
    <n v="19.416919457981468"/>
    <n v="3"/>
    <n v="296.10896427612045"/>
    <n v="0.1"/>
    <s v="LATIF"/>
    <n v="160.48257638179868"/>
    <n v="0.8024128819089934"/>
    <s v="DEJAR"/>
    <s v="DEPURAR"/>
    <x v="1"/>
  </r>
  <r>
    <x v="11"/>
    <n v="78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1"/>
    <n v="79"/>
    <s v="Palmilla"/>
    <n v="13.687336667101691"/>
    <n v="4.5"/>
    <n v="147.13933752930578"/>
    <n v="0.1"/>
    <s v="Palma"/>
    <n v="47.589020124374471"/>
    <n v="0.23794510062187235"/>
    <s v="DEJAR"/>
    <s v="DEPURAR"/>
    <x v="1"/>
  </r>
  <r>
    <x v="11"/>
    <n v="80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11"/>
    <n v="81"/>
    <s v="Amate"/>
    <n v="101.22262930554274"/>
    <n v="27"/>
    <n v="8047.2246448423575"/>
    <n v="0.1"/>
    <s v="LATIF"/>
    <n v="8215.5461120146283"/>
    <n v="41.077730560073142"/>
    <s v="DEJAR"/>
    <s v="DEJAR"/>
    <x v="0"/>
  </r>
  <r>
    <x v="11"/>
    <n v="82"/>
    <s v="Palmilla"/>
    <n v="19.098609302932591"/>
    <n v="4.5"/>
    <n v="286.48005143618212"/>
    <n v="0.1"/>
    <s v="Palma"/>
    <n v="47.589020124374471"/>
    <n v="0.23794510062187235"/>
    <s v="DEJAR"/>
    <s v="DEPURAR"/>
    <x v="1"/>
  </r>
  <r>
    <x v="12"/>
    <n v="1"/>
    <s v="Palmilla"/>
    <n v="16.233817907492703"/>
    <n v="4"/>
    <n v="206.98183716264163"/>
    <n v="0.1"/>
    <s v="Palma"/>
    <n v="42.22722295144743"/>
    <n v="0.21113611475723715"/>
    <s v="DEJAR"/>
    <s v="DEPURAR"/>
    <x v="1"/>
  </r>
  <r>
    <x v="12"/>
    <n v="2"/>
    <s v="Amate"/>
    <n v="17.825368682737086"/>
    <n v="5"/>
    <n v="249.55595591774087"/>
    <n v="0.1"/>
    <s v="LATIF"/>
    <n v="130.88805589127705"/>
    <n v="0.65444027945638528"/>
    <s v="DEJAR"/>
    <s v="DEJAR"/>
    <x v="0"/>
  </r>
  <r>
    <x v="12"/>
    <n v="3"/>
    <s v="Palmilla"/>
    <n v="26.101432714007878"/>
    <n v="5"/>
    <n v="535.08107384913581"/>
    <n v="0.1"/>
    <s v="Palma"/>
    <n v="52.824370122452407"/>
    <n v="0.26412185061226201"/>
    <s v="DEJAR"/>
    <s v="DEJAR"/>
    <x v="0"/>
  </r>
  <r>
    <x v="12"/>
    <n v="4"/>
    <s v="Cerezo"/>
    <n v="14.642267132248321"/>
    <n v="4"/>
    <n v="168.38660801082264"/>
    <n v="0.1"/>
    <s v="LATIF"/>
    <n v="81.898564993474494"/>
    <n v="0.40949282496737244"/>
    <s v="DEJAR"/>
    <s v="DEPURAR"/>
    <x v="1"/>
  </r>
  <r>
    <x v="12"/>
    <n v="6"/>
    <s v="Aguacate"/>
    <n v="23.873261628665741"/>
    <n v="5"/>
    <n v="447.62508036903466"/>
    <n v="0.1"/>
    <s v="LATIF"/>
    <n v="262.60539541896509"/>
    <n v="1.3130269770948255"/>
    <s v="DEJAR"/>
    <s v="DEJAR"/>
    <x v="0"/>
  </r>
  <r>
    <x v="12"/>
    <n v="7"/>
    <s v="Palmilla"/>
    <n v="12.414096046906185"/>
    <n v="2.5"/>
    <n v="121.03782173178695"/>
    <n v="0.1"/>
    <s v="Palma"/>
    <n v="25.248088908650967"/>
    <n v="0.12624044454325481"/>
    <s v="DEJAR"/>
    <s v="DEPURAR"/>
    <x v="1"/>
  </r>
  <r>
    <x v="12"/>
    <n v="8"/>
    <s v="Amate"/>
    <n v="18.780299147883717"/>
    <n v="8"/>
    <n v="277.01029418037507"/>
    <n v="0.1"/>
    <s v="LATIF"/>
    <n v="148.22445121913327"/>
    <n v="0.74112225609566629"/>
    <s v="DEJAR"/>
    <s v="DEJAR"/>
    <x v="0"/>
  </r>
  <r>
    <x v="12"/>
    <n v="9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12"/>
    <n v="10"/>
    <s v="Palmilla"/>
    <n v="22.281710853421359"/>
    <n v="3.5"/>
    <n v="389.93118112147022"/>
    <n v="0.1"/>
    <s v="Palma"/>
    <n v="36.726359143258605"/>
    <n v="0.18363179571629301"/>
    <s v="DEJAR"/>
    <s v="DEPURAR"/>
    <x v="1"/>
  </r>
  <r>
    <x v="12"/>
    <n v="11"/>
    <s v="Palmilla"/>
    <n v="12.732406201955062"/>
    <n v="2"/>
    <n v="127.32446730496986"/>
    <n v="0.1"/>
    <s v="Palma"/>
    <n v="19.238790948127587"/>
    <n v="9.6193954740637924E-2"/>
    <s v="DEJAR"/>
    <s v="DEPURAR"/>
    <x v="1"/>
  </r>
  <r>
    <x v="12"/>
    <n v="12"/>
    <s v="Yaje"/>
    <n v="28.647913954398888"/>
    <n v="7"/>
    <n v="644.58011573140982"/>
    <n v="0.1"/>
    <s v="LATIF"/>
    <n v="405.53929002221889"/>
    <n v="2.0276964501110943"/>
    <s v="DEJAR"/>
    <s v="DEJAR"/>
    <x v="0"/>
  </r>
  <r>
    <x v="12"/>
    <n v="13"/>
    <s v="Amate"/>
    <n v="56.022587288602267"/>
    <n v="22"/>
    <n v="2465.0016870242157"/>
    <n v="0.1"/>
    <s v="LATIF"/>
    <n v="2005.7567928694227"/>
    <n v="10.028783964347113"/>
    <s v="DEJAR"/>
    <s v="DEJAR"/>
    <x v="0"/>
  </r>
  <r>
    <x v="12"/>
    <n v="14"/>
    <s v="Amate"/>
    <n v="16.870438217590458"/>
    <n v="4"/>
    <n v="223.53401791228774"/>
    <n v="0.1"/>
    <s v="LATIF"/>
    <n v="114.79028939810112"/>
    <n v="0.5739514469905056"/>
    <s v="DEJAR"/>
    <s v="DEPURAR"/>
    <x v="1"/>
  </r>
  <r>
    <x v="12"/>
    <n v="15"/>
    <s v="Palmilla"/>
    <n v="11.777475736808432"/>
    <n v="3"/>
    <n v="108.94199733781484"/>
    <n v="0.1"/>
    <s v="Palma"/>
    <n v="31.07198362279307"/>
    <n v="0.15535991811396535"/>
    <s v="DEJAR"/>
    <s v="DEPURAR"/>
    <x v="1"/>
  </r>
  <r>
    <x v="12"/>
    <n v="16"/>
    <s v="Palmilla"/>
    <n v="12.414096046906185"/>
    <n v="2.5"/>
    <n v="121.03782173178695"/>
    <n v="0.1"/>
    <s v="Palma"/>
    <n v="25.248088908650967"/>
    <n v="0.12624044454325481"/>
    <s v="DEJAR"/>
    <s v="DEPURAR"/>
    <x v="1"/>
  </r>
  <r>
    <x v="12"/>
    <n v="17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12"/>
    <n v="18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2"/>
    <n v="19"/>
    <s v="Yaje"/>
    <n v="13.369026512052814"/>
    <n v="2.5"/>
    <n v="140.37522520372926"/>
    <n v="0.1"/>
    <s v="LATIF"/>
    <n v="65.933675901847053"/>
    <n v="0.32966837950923522"/>
    <s v="DEJAR"/>
    <s v="DEPURAR"/>
    <x v="1"/>
  </r>
  <r>
    <x v="12"/>
    <n v="20"/>
    <s v="Palmilla"/>
    <n v="18.46198899283484"/>
    <n v="4"/>
    <n v="267.69969250869912"/>
    <n v="0.1"/>
    <s v="Palma"/>
    <n v="42.22722295144743"/>
    <n v="0.21113611475723715"/>
    <s v="DEJAR"/>
    <s v="DEPURAR"/>
    <x v="1"/>
  </r>
  <r>
    <x v="12"/>
    <n v="21"/>
    <s v="Yaje"/>
    <n v="19.416919457981468"/>
    <n v="4"/>
    <n v="296.10896427612045"/>
    <n v="0.1"/>
    <s v="LATIF"/>
    <n v="160.48257638179868"/>
    <n v="0.8024128819089934"/>
    <s v="DEJAR"/>
    <s v="DEPURAR"/>
    <x v="1"/>
  </r>
  <r>
    <x v="12"/>
    <n v="22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12"/>
    <n v="24"/>
    <s v="Yaje"/>
    <n v="13.369026512052814"/>
    <n v="4"/>
    <n v="140.37522520372926"/>
    <n v="0.1"/>
    <s v="LATIF"/>
    <n v="65.933675901847053"/>
    <n v="0.32966837950923522"/>
    <s v="DEJAR"/>
    <s v="DEPURAR"/>
    <x v="1"/>
  </r>
  <r>
    <x v="12"/>
    <n v="25"/>
    <s v="Palmilla"/>
    <n v="14.005646822150567"/>
    <n v="3"/>
    <n v="154.06260543901348"/>
    <n v="0.1"/>
    <s v="Palma"/>
    <n v="31.07198362279307"/>
    <n v="0.15535991811396535"/>
    <s v="DEJAR"/>
    <s v="DEPURAR"/>
    <x v="1"/>
  </r>
  <r>
    <x v="12"/>
    <n v="26"/>
    <s v="Aguacate"/>
    <n v="57.295827908797776"/>
    <n v="8"/>
    <n v="2578.3204629256393"/>
    <n v="0.1"/>
    <s v="LATIF"/>
    <n v="2116.1231653638256"/>
    <n v="10.580615826819129"/>
    <s v="DEJAR"/>
    <s v="DEJAR"/>
    <x v="0"/>
  </r>
  <r>
    <x v="12"/>
    <n v="27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2"/>
    <n v="28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2"/>
    <n v="29"/>
    <s v="Palmilla"/>
    <n v="11.777475736808432"/>
    <n v="4"/>
    <n v="108.94199733781484"/>
    <n v="0.1"/>
    <s v="Palma"/>
    <n v="42.22722295144743"/>
    <n v="0.21113611475723715"/>
    <s v="DEJAR"/>
    <s v="DEPURAR"/>
    <x v="1"/>
  </r>
  <r>
    <x v="12"/>
    <n v="30"/>
    <s v="Aguacate"/>
    <n v="25.146502248861246"/>
    <n v="4"/>
    <n v="496.64500028144801"/>
    <n v="0.1"/>
    <s v="LATIF"/>
    <n v="297.22786449051216"/>
    <n v="1.4861393224525605"/>
    <s v="DEJAR"/>
    <s v="DEPURAR"/>
    <x v="1"/>
  </r>
  <r>
    <x v="12"/>
    <n v="31"/>
    <s v="Aguacate"/>
    <n v="31.512705349838779"/>
    <n v="6"/>
    <n v="779.94194003500604"/>
    <n v="0.1"/>
    <s v="LATIF"/>
    <n v="508.9707393250751"/>
    <n v="2.5448536966253754"/>
    <s v="DEJAR"/>
    <s v="DEJAR"/>
    <x v="0"/>
  </r>
  <r>
    <x v="12"/>
    <n v="32"/>
    <s v="Palmilla"/>
    <n v="11.777475736808432"/>
    <n v="4"/>
    <n v="108.94199733781484"/>
    <n v="0.1"/>
    <s v="Palma"/>
    <n v="42.22722295144743"/>
    <n v="0.21113611475723715"/>
    <s v="DEJAR"/>
    <s v="DEPURAR"/>
    <x v="1"/>
  </r>
  <r>
    <x v="12"/>
    <n v="33"/>
    <s v="Palmilla"/>
    <n v="22.281710853421359"/>
    <n v="2.5"/>
    <n v="389.93118112147022"/>
    <n v="0.1"/>
    <s v="Palma"/>
    <n v="25.248088908650967"/>
    <n v="0.12624044454325481"/>
    <s v="DEJAR"/>
    <s v="DEPURAR"/>
    <x v="1"/>
  </r>
  <r>
    <x v="12"/>
    <n v="34"/>
    <s v="Palmilla"/>
    <n v="12.414096046906185"/>
    <n v="3"/>
    <n v="121.03782173178695"/>
    <n v="0.1"/>
    <s v="Palma"/>
    <n v="31.07198362279307"/>
    <n v="0.15535991811396535"/>
    <s v="DEJAR"/>
    <s v="DEPURAR"/>
    <x v="1"/>
  </r>
  <r>
    <x v="12"/>
    <n v="35"/>
    <s v="Palmilla"/>
    <n v="14.005646822150567"/>
    <n v="4"/>
    <n v="154.06260543901348"/>
    <n v="0.1"/>
    <s v="Palma"/>
    <n v="42.22722295144743"/>
    <n v="0.21113611475723715"/>
    <s v="DEJAR"/>
    <s v="DEPURAR"/>
    <x v="1"/>
  </r>
  <r>
    <x v="12"/>
    <n v="36"/>
    <s v="Cerezo"/>
    <n v="14.642267132248321"/>
    <n v="3"/>
    <n v="168.38660801082264"/>
    <n v="0.1"/>
    <s v="LATIF"/>
    <n v="81.898564993474494"/>
    <n v="0.40949282496737244"/>
    <s v="DEJAR"/>
    <s v="DEPURAR"/>
    <x v="1"/>
  </r>
  <r>
    <x v="12"/>
    <n v="37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12"/>
    <n v="38"/>
    <s v="Palmilla"/>
    <n v="23.236641318567987"/>
    <n v="2"/>
    <n v="424.07005391761521"/>
    <n v="0.1"/>
    <s v="Palma"/>
    <n v="19.238790948127587"/>
    <n v="9.6193954740637924E-2"/>
    <s v="DEJAR"/>
    <s v="DEPURAR"/>
    <x v="1"/>
  </r>
  <r>
    <x v="12"/>
    <n v="39"/>
    <s v="Cuje"/>
    <n v="19.416919457981468"/>
    <n v="15"/>
    <n v="296.10896427612045"/>
    <n v="0.1"/>
    <s v="LATIF"/>
    <n v="160.48257638179868"/>
    <n v="0.8024128819089934"/>
    <s v="DEJAR"/>
    <s v="DEJAR"/>
    <x v="0"/>
  </r>
  <r>
    <x v="12"/>
    <n v="40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12"/>
    <n v="41"/>
    <s v="Palmilla"/>
    <n v="9.8676148065151725"/>
    <n v="3"/>
    <n v="76.47425817504751"/>
    <n v="0.1"/>
    <s v="Palma"/>
    <n v="31.07198362279307"/>
    <n v="0.15535991811396535"/>
    <s v="DEPURAR"/>
    <s v="DEPURAR"/>
    <x v="1"/>
  </r>
  <r>
    <x v="12"/>
    <n v="42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12"/>
    <n v="43"/>
    <s v="Palmilla"/>
    <n v="19.735229613030345"/>
    <n v="4"/>
    <n v="305.89703270019004"/>
    <n v="0.1"/>
    <s v="Palma"/>
    <n v="42.22722295144743"/>
    <n v="0.21113611475723715"/>
    <s v="DEJAR"/>
    <s v="DEPURAR"/>
    <x v="1"/>
  </r>
  <r>
    <x v="12"/>
    <n v="44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2"/>
    <n v="45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2"/>
    <n v="47"/>
    <s v="Palmilla"/>
    <n v="11.777475736808432"/>
    <n v="3"/>
    <n v="108.94199733781484"/>
    <n v="0.1"/>
    <s v="Palma"/>
    <n v="31.07198362279307"/>
    <n v="0.15535991811396535"/>
    <s v="DEJAR"/>
    <s v="DEPURAR"/>
    <x v="1"/>
  </r>
  <r>
    <x v="12"/>
    <n v="48"/>
    <s v="Amate"/>
    <n v="35.014117055376417"/>
    <n v="20"/>
    <n v="962.89128399383446"/>
    <n v="0.1"/>
    <s v="LATIF"/>
    <n v="654.26886201952004"/>
    <n v="3.2713443100976001"/>
    <s v="DEJAR"/>
    <s v="DEJAR"/>
    <x v="0"/>
  </r>
  <r>
    <x v="12"/>
    <n v="49"/>
    <s v="Palmilla"/>
    <n v="13.050716357003939"/>
    <n v="3"/>
    <n v="133.77026846228395"/>
    <n v="0.1"/>
    <s v="Palma"/>
    <n v="31.07198362279307"/>
    <n v="0.15535991811396535"/>
    <s v="DEJAR"/>
    <s v="DEPURAR"/>
    <x v="1"/>
  </r>
  <r>
    <x v="12"/>
    <n v="50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12"/>
    <n v="51"/>
    <s v="Palmilla"/>
    <n v="17.825368682737086"/>
    <n v="1.5"/>
    <n v="249.55595591774087"/>
    <n v="0.1"/>
    <s v="Palma"/>
    <n v="13.035280163655273"/>
    <n v="6.5176400818276359E-2"/>
    <s v="DEJAR"/>
    <s v="DEPURAR"/>
    <x v="1"/>
  </r>
  <r>
    <x v="12"/>
    <n v="52"/>
    <s v="Amate"/>
    <n v="39.788769381109567"/>
    <n v="15"/>
    <n v="1243.4030010250963"/>
    <n v="0.1"/>
    <s v="LATIF"/>
    <n v="887.3242648534698"/>
    <n v="4.4366213242673487"/>
    <s v="DEJAR"/>
    <s v="DEJAR"/>
    <x v="0"/>
  </r>
  <r>
    <x v="12"/>
    <n v="53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12"/>
    <n v="55"/>
    <s v="Yaje"/>
    <n v="15.278887442346074"/>
    <n v="15"/>
    <n v="183.34723291915657"/>
    <n v="0.1"/>
    <s v="LATIF"/>
    <n v="90.642458108728349"/>
    <n v="0.45321229054364176"/>
    <s v="DEJAR"/>
    <s v="DEJAR"/>
    <x v="0"/>
  </r>
  <r>
    <x v="12"/>
    <n v="56"/>
    <s v="Aguacate"/>
    <n v="74.802886436485991"/>
    <n v="25"/>
    <n v="4394.6835668231006"/>
    <n v="0.1"/>
    <s v="LATIF"/>
    <n v="3995.2166344686752"/>
    <n v="19.976083172343372"/>
    <s v="DEJAR"/>
    <s v="DEJAR"/>
    <x v="0"/>
  </r>
  <r>
    <x v="13"/>
    <n v="1"/>
    <s v="Amate"/>
    <n v="29.602844419545519"/>
    <n v="5"/>
    <n v="688.26832357542776"/>
    <n v="0.1"/>
    <s v="LATIF"/>
    <n v="438.50562179287272"/>
    <n v="2.1925281089643636"/>
    <s v="DEJAR"/>
    <s v="DEJAR"/>
    <x v="0"/>
  </r>
  <r>
    <x v="13"/>
    <n v="2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3"/>
    <n v="3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3"/>
    <n v="4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13"/>
    <n v="5"/>
    <s v="Mano de León"/>
    <n v="26.738053024105628"/>
    <n v="8"/>
    <n v="561.50090081491703"/>
    <n v="0.1"/>
    <s v="LATIF"/>
    <n v="344.0450343192262"/>
    <n v="1.720225171596131"/>
    <s v="DEJAR"/>
    <s v="DEJAR"/>
    <x v="0"/>
  </r>
  <r>
    <x v="13"/>
    <n v="6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3"/>
    <n v="7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13"/>
    <n v="8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3"/>
    <n v="9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3"/>
    <n v="10"/>
    <s v="Palmilla"/>
    <n v="14.642267132248321"/>
    <n v="4"/>
    <n v="168.38660801082264"/>
    <n v="0.1"/>
    <s v="Palma"/>
    <n v="42.22722295144743"/>
    <n v="0.21113611475723715"/>
    <s v="DEJAR"/>
    <s v="DEPURAR"/>
    <x v="1"/>
  </r>
  <r>
    <x v="13"/>
    <n v="11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3"/>
    <n v="12"/>
    <s v="Palmilla"/>
    <n v="28.647913954398888"/>
    <n v="8"/>
    <n v="644.58011573140982"/>
    <n v="0.1"/>
    <s v="Palma"/>
    <n v="82.102745688765523"/>
    <n v="0.41051372844382761"/>
    <s v="DEJAR"/>
    <s v="DEJAR"/>
    <x v="0"/>
  </r>
  <r>
    <x v="13"/>
    <n v="13"/>
    <s v="Palmilla"/>
    <n v="15.915507752443826"/>
    <n v="4"/>
    <n v="198.94448016401537"/>
    <n v="0.1"/>
    <s v="Palma"/>
    <n v="42.22722295144743"/>
    <n v="0.21113611475723715"/>
    <s v="DEJAR"/>
    <s v="DEPURAR"/>
    <x v="1"/>
  </r>
  <r>
    <x v="13"/>
    <n v="14"/>
    <s v="Palmilla"/>
    <n v="28.647913954398888"/>
    <n v="7"/>
    <n v="644.58011573140982"/>
    <n v="0.1"/>
    <s v="Palma"/>
    <n v="72.699305651915452"/>
    <n v="0.36349652825957729"/>
    <s v="DEJAR"/>
    <s v="DEJAR"/>
    <x v="0"/>
  </r>
  <r>
    <x v="13"/>
    <n v="15"/>
    <s v="Amate"/>
    <n v="28.011293644301134"/>
    <n v="9"/>
    <n v="616.25042175605392"/>
    <n v="0.1"/>
    <s v="LATIF"/>
    <n v="384.38839432942848"/>
    <n v="1.9219419716471424"/>
    <s v="DEJAR"/>
    <s v="DEJAR"/>
    <x v="0"/>
  </r>
  <r>
    <x v="13"/>
    <n v="16"/>
    <s v="Palmilla"/>
    <n v="20.053539768079222"/>
    <n v="4"/>
    <n v="315.84425670839084"/>
    <n v="0.1"/>
    <s v="Palma"/>
    <n v="42.22722295144743"/>
    <n v="0.21113611475723715"/>
    <s v="DEJAR"/>
    <s v="DEPURAR"/>
    <x v="1"/>
  </r>
  <r>
    <x v="13"/>
    <n v="17"/>
    <s v="Cuje"/>
    <n v="47.428213102282605"/>
    <n v="18"/>
    <n v="1766.7065616485222"/>
    <n v="0.1"/>
    <s v="LATIF"/>
    <n v="1348.6137257109174"/>
    <n v="6.7430686285545871"/>
    <s v="DEJAR"/>
    <s v="DEJAR"/>
    <x v="0"/>
  </r>
  <r>
    <x v="13"/>
    <n v="18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13"/>
    <n v="19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3"/>
    <n v="20"/>
    <s v="Encino"/>
    <n v="70.028234110752834"/>
    <n v="25"/>
    <n v="3851.5651359753379"/>
    <n v="0.1"/>
    <s v="LATIF"/>
    <n v="3414.0058173398693"/>
    <n v="17.070029086699343"/>
    <s v="DEJAR"/>
    <s v="DEJAR"/>
    <x v="0"/>
  </r>
  <r>
    <x v="13"/>
    <n v="22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13"/>
    <n v="23"/>
    <s v="Palmilla"/>
    <n v="15.597197597394951"/>
    <n v="3"/>
    <n v="191.06627874952039"/>
    <n v="0.1"/>
    <s v="Palma"/>
    <n v="31.07198362279307"/>
    <n v="0.15535991811396535"/>
    <s v="DEJAR"/>
    <s v="DEPURAR"/>
    <x v="1"/>
  </r>
  <r>
    <x v="13"/>
    <n v="24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3"/>
    <n v="25"/>
    <s v="Amate"/>
    <n v="24.509881938763492"/>
    <n v="4"/>
    <n v="471.81672915697879"/>
    <n v="0.1"/>
    <s v="LATIF"/>
    <n v="279.60561022900345"/>
    <n v="1.3980280511450172"/>
    <s v="DEJAR"/>
    <s v="DEPURAR"/>
    <x v="1"/>
  </r>
  <r>
    <x v="13"/>
    <n v="26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13"/>
    <n v="27"/>
    <s v="Palmilla"/>
    <n v="9.8676148065151725"/>
    <n v="3"/>
    <n v="76.47425817504751"/>
    <n v="0.1"/>
    <s v="Palma"/>
    <n v="31.07198362279307"/>
    <n v="0.15535991811396535"/>
    <s v="DEPURAR"/>
    <s v="DEPURAR"/>
    <x v="1"/>
  </r>
  <r>
    <x v="13"/>
    <n v="28"/>
    <s v="Palmilla"/>
    <n v="25.464812403910123"/>
    <n v="5"/>
    <n v="509.29786921987943"/>
    <n v="0.1"/>
    <s v="Palma"/>
    <n v="52.824370122452407"/>
    <n v="0.26412185061226201"/>
    <s v="DEJAR"/>
    <s v="DEJAR"/>
    <x v="0"/>
  </r>
  <r>
    <x v="13"/>
    <n v="29"/>
    <s v="Palmilla"/>
    <n v="15.915507752443826"/>
    <n v="3"/>
    <n v="198.94448016401537"/>
    <n v="0.1"/>
    <s v="Palma"/>
    <n v="31.07198362279307"/>
    <n v="0.15535991811396535"/>
    <s v="DEJAR"/>
    <s v="DEPURAR"/>
    <x v="1"/>
  </r>
  <r>
    <x v="13"/>
    <n v="30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3"/>
    <n v="31"/>
    <s v="Amate"/>
    <n v="16.552128062541581"/>
    <n v="6"/>
    <n v="215.17834974539909"/>
    <n v="0.1"/>
    <s v="LATIF"/>
    <n v="109.69516921537372"/>
    <n v="0.54847584607686861"/>
    <s v="DEJAR"/>
    <s v="DEJAR"/>
    <x v="0"/>
  </r>
  <r>
    <x v="13"/>
    <n v="32"/>
    <s v="Palmilla"/>
    <n v="26.738053024105628"/>
    <n v="5"/>
    <n v="561.50090081491703"/>
    <n v="0.1"/>
    <s v="Palma"/>
    <n v="52.824370122452407"/>
    <n v="0.26412185061226201"/>
    <s v="DEJAR"/>
    <s v="DEJAR"/>
    <x v="0"/>
  </r>
  <r>
    <x v="13"/>
    <n v="33"/>
    <s v="Palmilla"/>
    <n v="20.690160078176977"/>
    <n v="3"/>
    <n v="336.21617147718604"/>
    <n v="0.1"/>
    <s v="Palma"/>
    <n v="31.07198362279307"/>
    <n v="0.15535991811396535"/>
    <s v="DEJAR"/>
    <s v="DEPURAR"/>
    <x v="1"/>
  </r>
  <r>
    <x v="13"/>
    <n v="34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13"/>
    <n v="35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3"/>
    <n v="36"/>
    <s v="Amate"/>
    <n v="21.326780388274727"/>
    <n v="12"/>
    <n v="357.22470858250597"/>
    <n v="0.1"/>
    <s v="LATIF"/>
    <n v="200.69840720192283"/>
    <n v="1.003492036009614"/>
    <s v="DEJAR"/>
    <s v="DEJAR"/>
    <x v="0"/>
  </r>
  <r>
    <x v="13"/>
    <n v="37"/>
    <s v="Amate"/>
    <n v="13.369026512052814"/>
    <n v="8"/>
    <n v="140.37522520372926"/>
    <n v="0.1"/>
    <s v="LATIF"/>
    <n v="65.933675901847053"/>
    <n v="0.32966837950923522"/>
    <s v="DEJAR"/>
    <s v="DEJAR"/>
    <x v="0"/>
  </r>
  <r>
    <x v="13"/>
    <n v="38"/>
    <s v="Amate"/>
    <n v="13.050716357003939"/>
    <n v="3"/>
    <n v="133.77026846228395"/>
    <n v="0.1"/>
    <s v="LATIF"/>
    <n v="62.253363811848104"/>
    <n v="0.31126681905924047"/>
    <s v="DEJAR"/>
    <s v="DEPURAR"/>
    <x v="1"/>
  </r>
  <r>
    <x v="13"/>
    <n v="39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3"/>
    <n v="41"/>
    <s v="Aguacate"/>
    <n v="17.507058527688208"/>
    <n v="8"/>
    <n v="240.72282099845862"/>
    <n v="0.1"/>
    <s v="LATIF"/>
    <n v="125.38576871607694"/>
    <n v="0.62692884358038459"/>
    <s v="DEJAR"/>
    <s v="DEJAR"/>
    <x v="0"/>
  </r>
  <r>
    <x v="13"/>
    <n v="42"/>
    <s v="Palmilla"/>
    <n v="20.371849923128099"/>
    <n v="5"/>
    <n v="325.95063630072286"/>
    <n v="0.1"/>
    <s v="Palma"/>
    <n v="52.824370122452407"/>
    <n v="0.26412185061226201"/>
    <s v="DEJAR"/>
    <s v="DEJAR"/>
    <x v="0"/>
  </r>
  <r>
    <x v="13"/>
    <n v="43"/>
    <s v="Amate"/>
    <n v="26.419742869056751"/>
    <n v="8"/>
    <n v="548.21140953996075"/>
    <n v="0.1"/>
    <s v="LATIF"/>
    <n v="334.36298737647621"/>
    <n v="1.6718149368823811"/>
    <s v="DEJAR"/>
    <s v="DEJAR"/>
    <x v="0"/>
  </r>
  <r>
    <x v="13"/>
    <n v="44"/>
    <s v="Palmilla"/>
    <n v="19.098609302932591"/>
    <n v="5"/>
    <n v="286.48005143618212"/>
    <n v="0.1"/>
    <s v="Palma"/>
    <n v="52.824370122452407"/>
    <n v="0.26412185061226201"/>
    <s v="DEJAR"/>
    <s v="DEJAR"/>
    <x v="0"/>
  </r>
  <r>
    <x v="13"/>
    <n v="45"/>
    <s v="Amate"/>
    <n v="29.602844419545519"/>
    <n v="8"/>
    <n v="688.26832357542776"/>
    <n v="0.1"/>
    <s v="LATIF"/>
    <n v="438.50562179287272"/>
    <n v="2.1925281089643636"/>
    <s v="DEJAR"/>
    <s v="DEJAR"/>
    <x v="0"/>
  </r>
  <r>
    <x v="13"/>
    <n v="46"/>
    <s v="Palmilla"/>
    <n v="15.278887442346074"/>
    <n v="4"/>
    <n v="183.34723291915657"/>
    <n v="0.1"/>
    <s v="Palma"/>
    <n v="42.22722295144743"/>
    <n v="0.21113611475723715"/>
    <s v="DEJAR"/>
    <s v="DEPURAR"/>
    <x v="1"/>
  </r>
  <r>
    <x v="13"/>
    <n v="47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13"/>
    <n v="48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3"/>
    <n v="49"/>
    <s v="Palmilla"/>
    <n v="15.915507752443826"/>
    <n v="4"/>
    <n v="198.94448016401537"/>
    <n v="0.1"/>
    <s v="Palma"/>
    <n v="42.22722295144743"/>
    <n v="0.21113611475723715"/>
    <s v="DEJAR"/>
    <s v="DEPURAR"/>
    <x v="1"/>
  </r>
  <r>
    <x v="13"/>
    <n v="50"/>
    <s v="Amate"/>
    <n v="98.676148065151722"/>
    <n v="14"/>
    <n v="7647.4258175047516"/>
    <n v="0.1"/>
    <s v="LATIF"/>
    <n v="7731.4665935111916"/>
    <n v="38.657332967555952"/>
    <s v="DEJAR"/>
    <s v="DEJAR"/>
    <x v="0"/>
  </r>
  <r>
    <x v="13"/>
    <n v="51"/>
    <s v="Encino"/>
    <n v="77.031057521828117"/>
    <n v="25"/>
    <n v="4660.3938145301581"/>
    <n v="0.1"/>
    <s v="LATIF"/>
    <n v="4284.7366646432138"/>
    <n v="21.423683323216068"/>
    <s v="DEJAR"/>
    <s v="DEJAR"/>
    <x v="0"/>
  </r>
  <r>
    <x v="13"/>
    <n v="52"/>
    <s v="Palmilla"/>
    <n v="19.416919457981468"/>
    <n v="6"/>
    <n v="296.10896427612045"/>
    <n v="0.1"/>
    <s v="Palma"/>
    <n v="62.957985757508652"/>
    <n v="0.31478992878754319"/>
    <s v="DEJAR"/>
    <s v="DEJAR"/>
    <x v="0"/>
  </r>
  <r>
    <x v="13"/>
    <n v="53"/>
    <s v="Palmilla"/>
    <n v="29.602844419545519"/>
    <n v="7"/>
    <n v="688.26832357542776"/>
    <n v="0.1"/>
    <s v="Palma"/>
    <n v="72.699305651915452"/>
    <n v="0.36349652825957729"/>
    <s v="DEJAR"/>
    <s v="DEJAR"/>
    <x v="0"/>
  </r>
  <r>
    <x v="13"/>
    <n v="54"/>
    <s v="Amate"/>
    <n v="15.278887442346074"/>
    <n v="8"/>
    <n v="183.34723291915657"/>
    <n v="0.1"/>
    <s v="LATIF"/>
    <n v="90.642458108728349"/>
    <n v="0.45321229054364176"/>
    <s v="DEJAR"/>
    <s v="DEJAR"/>
    <x v="0"/>
  </r>
  <r>
    <x v="13"/>
    <n v="55"/>
    <s v="Mayo"/>
    <n v="12.414096046906185"/>
    <n v="5"/>
    <n v="121.03782173178695"/>
    <n v="0.1"/>
    <s v="LATIF"/>
    <n v="55.257950664746026"/>
    <n v="0.27628975332373013"/>
    <s v="DEJAR"/>
    <s v="DEJAR"/>
    <x v="0"/>
  </r>
  <r>
    <x v="13"/>
    <n v="57"/>
    <s v="Palmilla"/>
    <n v="21.963400698372482"/>
    <n v="5"/>
    <n v="378.86986802435092"/>
    <n v="0.1"/>
    <s v="Palma"/>
    <n v="52.824370122452407"/>
    <n v="0.26412185061226201"/>
    <s v="DEJAR"/>
    <s v="DEJAR"/>
    <x v="0"/>
  </r>
  <r>
    <x v="13"/>
    <n v="58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3"/>
    <n v="59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13"/>
    <n v="60"/>
    <s v="Mayo"/>
    <n v="22.91833116351911"/>
    <n v="6"/>
    <n v="412.53127406810228"/>
    <n v="0.1"/>
    <s v="LATIF"/>
    <n v="238.25770348900747"/>
    <n v="1.1912885174450372"/>
    <s v="DEJAR"/>
    <s v="DEJAR"/>
    <x v="0"/>
  </r>
  <r>
    <x v="13"/>
    <n v="61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13"/>
    <n v="62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13"/>
    <n v="63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4"/>
    <n v="1"/>
    <s v="Palmilla"/>
    <n v="23.873261628665741"/>
    <n v="3"/>
    <n v="447.62508036903466"/>
    <n v="0.1"/>
    <s v="Palma"/>
    <n v="31.07198362279307"/>
    <n v="0.15535991811396535"/>
    <s v="DEJAR"/>
    <s v="DEPURAR"/>
    <x v="1"/>
  </r>
  <r>
    <x v="14"/>
    <n v="2"/>
    <s v="Palmilla"/>
    <n v="29.284534264496642"/>
    <n v="3"/>
    <n v="673.54643204329057"/>
    <n v="0.1"/>
    <s v="Palma"/>
    <n v="31.07198362279307"/>
    <n v="0.15535991811396535"/>
    <s v="DEJAR"/>
    <s v="DEPURAR"/>
    <x v="1"/>
  </r>
  <r>
    <x v="14"/>
    <n v="3"/>
    <s v="Aguacate"/>
    <n v="25.464812403910123"/>
    <n v="6"/>
    <n v="509.29786921987943"/>
    <n v="0.1"/>
    <s v="LATIF"/>
    <n v="306.27418137209492"/>
    <n v="1.5313709068604744"/>
    <s v="DEJAR"/>
    <s v="DEJAR"/>
    <x v="0"/>
  </r>
  <r>
    <x v="14"/>
    <n v="4"/>
    <s v="Palmilla"/>
    <n v="28.011293644301134"/>
    <n v="5"/>
    <n v="616.25042175605392"/>
    <n v="0.1"/>
    <s v="Palma"/>
    <n v="52.824370122452407"/>
    <n v="0.26412185061226201"/>
    <s v="DEJAR"/>
    <s v="DEJAR"/>
    <x v="0"/>
  </r>
  <r>
    <x v="14"/>
    <n v="5"/>
    <s v="Palmilla"/>
    <n v="28.647913954398888"/>
    <n v="8"/>
    <n v="644.58011573140982"/>
    <n v="0.1"/>
    <s v="Palma"/>
    <n v="82.102745688765523"/>
    <n v="0.41051372844382761"/>
    <s v="DEJAR"/>
    <s v="DEJAR"/>
    <x v="0"/>
  </r>
  <r>
    <x v="14"/>
    <n v="6"/>
    <s v="Roble"/>
    <n v="35.650737365474171"/>
    <n v="15"/>
    <n v="998.2238236709635"/>
    <n v="0.1"/>
    <s v="LATIF"/>
    <n v="682.98005632399054"/>
    <n v="3.4149002816199525"/>
    <s v="DEJAR"/>
    <s v="DEJAR"/>
    <x v="0"/>
  </r>
  <r>
    <x v="14"/>
    <n v="7"/>
    <s v="Palmilla"/>
    <n v="22.600021008470232"/>
    <n v="6"/>
    <n v="401.15164980272056"/>
    <n v="0.1"/>
    <s v="Palma"/>
    <n v="62.957985757508652"/>
    <n v="0.31478992878754319"/>
    <s v="DEJAR"/>
    <s v="DEJAR"/>
    <x v="0"/>
  </r>
  <r>
    <x v="14"/>
    <n v="8"/>
    <s v="Palmilla"/>
    <n v="21.00847023322585"/>
    <n v="6"/>
    <n v="346.64086223778037"/>
    <n v="0.1"/>
    <s v="Palma"/>
    <n v="62.957985757508652"/>
    <n v="0.31478992878754319"/>
    <s v="DEJAR"/>
    <s v="DEJAR"/>
    <x v="0"/>
  </r>
  <r>
    <x v="14"/>
    <n v="9"/>
    <s v="Cedro"/>
    <n v="31.512705349838779"/>
    <n v="10"/>
    <n v="779.94194003500604"/>
    <n v="0.1"/>
    <s v="LATIF"/>
    <n v="508.9707393250751"/>
    <n v="2.5448536966253754"/>
    <s v="DEJAR"/>
    <s v="DEJAR"/>
    <x v="0"/>
  </r>
  <r>
    <x v="14"/>
    <n v="10"/>
    <s v="Cuje"/>
    <n v="60.160619304237663"/>
    <n v="18"/>
    <n v="2842.5983103755175"/>
    <n v="0.1"/>
    <s v="LATIF"/>
    <n v="2377.0912186907562"/>
    <n v="11.885456093453781"/>
    <s v="DEJAR"/>
    <s v="DEJAR"/>
    <x v="0"/>
  </r>
  <r>
    <x v="14"/>
    <n v="11"/>
    <s v="Amate"/>
    <n v="22.91833116351911"/>
    <n v="12"/>
    <n v="412.53127406810228"/>
    <n v="0.1"/>
    <s v="LATIF"/>
    <n v="238.25770348900747"/>
    <n v="1.1912885174450372"/>
    <s v="DEJAR"/>
    <s v="DEJAR"/>
    <x v="0"/>
  </r>
  <r>
    <x v="14"/>
    <n v="12"/>
    <s v="Latifoliada"/>
    <n v="42.971870931598332"/>
    <n v="8"/>
    <n v="1450.3052603956721"/>
    <n v="0.1"/>
    <s v="LATIF"/>
    <n v="1065.977930556058"/>
    <n v="5.329889652780289"/>
    <s v="DEJAR"/>
    <s v="DEJAR"/>
    <x v="0"/>
  </r>
  <r>
    <x v="14"/>
    <n v="13"/>
    <s v="Palmilla"/>
    <n v="14.642267132248321"/>
    <n v="4"/>
    <n v="168.38660801082264"/>
    <n v="0.1"/>
    <s v="Palma"/>
    <n v="42.22722295144743"/>
    <n v="0.21113611475723715"/>
    <s v="DEJAR"/>
    <s v="DEPURAR"/>
    <x v="1"/>
  </r>
  <r>
    <x v="14"/>
    <n v="14"/>
    <s v="Palmilla"/>
    <n v="28.647913954398888"/>
    <n v="6"/>
    <n v="644.58011573140982"/>
    <n v="0.1"/>
    <s v="Palma"/>
    <n v="62.957985757508652"/>
    <n v="0.31478992878754319"/>
    <s v="DEJAR"/>
    <s v="DEJAR"/>
    <x v="0"/>
  </r>
  <r>
    <x v="14"/>
    <n v="15"/>
    <s v="Cuje"/>
    <n v="65.253581785019691"/>
    <n v="22"/>
    <n v="3344.2567115570987"/>
    <n v="0.1"/>
    <s v="LATIF"/>
    <n v="2885.1262236650718"/>
    <n v="14.425631118325359"/>
    <s v="DEJAR"/>
    <s v="DEJAR"/>
    <x v="0"/>
  </r>
  <r>
    <x v="14"/>
    <n v="16"/>
    <s v="Mayo"/>
    <n v="22.91833116351911"/>
    <n v="8"/>
    <n v="412.53127406810228"/>
    <n v="0.1"/>
    <s v="LATIF"/>
    <n v="238.25770348900747"/>
    <n v="1.1912885174450372"/>
    <s v="DEJAR"/>
    <s v="DEJAR"/>
    <x v="0"/>
  </r>
  <r>
    <x v="14"/>
    <n v="17"/>
    <s v="Amate"/>
    <n v="29.284534264496642"/>
    <n v="12"/>
    <n v="673.54643204329057"/>
    <n v="0.1"/>
    <s v="LATIF"/>
    <n v="427.35057947961337"/>
    <n v="2.1367528973980665"/>
    <s v="DEJAR"/>
    <s v="DEJAR"/>
    <x v="0"/>
  </r>
  <r>
    <x v="14"/>
    <n v="18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4"/>
    <n v="19"/>
    <s v="Palmilla"/>
    <n v="23.873261628665741"/>
    <n v="3"/>
    <n v="447.62508036903466"/>
    <n v="0.1"/>
    <s v="Palma"/>
    <n v="31.07198362279307"/>
    <n v="0.15535991811396535"/>
    <s v="DEJAR"/>
    <s v="DEPURAR"/>
    <x v="1"/>
  </r>
  <r>
    <x v="14"/>
    <n v="20"/>
    <s v="Aguacate"/>
    <n v="44.563421706842718"/>
    <n v="20"/>
    <n v="1559.7247244858809"/>
    <n v="0.1"/>
    <s v="LATIF"/>
    <n v="1162.5027987972078"/>
    <n v="5.8125139939860393"/>
    <s v="DEJAR"/>
    <s v="DEJAR"/>
    <x v="0"/>
  </r>
  <r>
    <x v="14"/>
    <n v="21"/>
    <s v="Palmilla"/>
    <n v="25.464812403910123"/>
    <n v="10"/>
    <n v="509.29786921987943"/>
    <n v="0.1"/>
    <s v="Palma"/>
    <n v="100.05740827111657"/>
    <n v="0.50028704135558288"/>
    <s v="DEJAR"/>
    <s v="DEJAR"/>
    <x v="0"/>
  </r>
  <r>
    <x v="14"/>
    <n v="22"/>
    <s v="Aguacate"/>
    <n v="58.887378684042162"/>
    <n v="23"/>
    <n v="2723.5499334453712"/>
    <n v="0.1"/>
    <s v="LATIF"/>
    <n v="2258.930447538371"/>
    <n v="11.294652237691855"/>
    <s v="DEJAR"/>
    <s v="DEJAR"/>
    <x v="0"/>
  </r>
  <r>
    <x v="14"/>
    <n v="23"/>
    <s v="Amate"/>
    <n v="38.197218605865181"/>
    <n v="9"/>
    <n v="1145.9202057447285"/>
    <n v="0.1"/>
    <s v="LATIF"/>
    <n v="805.055209382768"/>
    <n v="4.0252760469138398"/>
    <s v="DEJAR"/>
    <s v="DEJAR"/>
    <x v="0"/>
  </r>
  <r>
    <x v="14"/>
    <n v="24"/>
    <s v="Amate"/>
    <n v="31.831015504887652"/>
    <n v="18"/>
    <n v="795.7779206560615"/>
    <n v="0.1"/>
    <s v="LATIF"/>
    <n v="521.31038051202484"/>
    <n v="2.606551902560124"/>
    <s v="DEJAR"/>
    <s v="DEJAR"/>
    <x v="0"/>
  </r>
  <r>
    <x v="14"/>
    <n v="25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14"/>
    <n v="26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4"/>
    <n v="27"/>
    <s v="Amate"/>
    <n v="24.509881938763492"/>
    <n v="4"/>
    <n v="471.81672915697879"/>
    <n v="0.1"/>
    <s v="LATIF"/>
    <n v="279.60561022900345"/>
    <n v="1.3980280511450172"/>
    <s v="DEJAR"/>
    <s v="DEPURAR"/>
    <x v="1"/>
  </r>
  <r>
    <x v="14"/>
    <n v="28"/>
    <s v="Palmilla"/>
    <n v="26.738053024105628"/>
    <n v="8"/>
    <n v="561.50090081491703"/>
    <n v="0.1"/>
    <s v="Palma"/>
    <n v="82.102745688765523"/>
    <n v="0.41051372844382761"/>
    <s v="DEJAR"/>
    <s v="DEJAR"/>
    <x v="0"/>
  </r>
  <r>
    <x v="14"/>
    <n v="29"/>
    <s v="Amate"/>
    <n v="18.780299147883717"/>
    <n v="12"/>
    <n v="277.01029418037507"/>
    <n v="0.1"/>
    <s v="LATIF"/>
    <n v="148.22445121913327"/>
    <n v="0.74112225609566629"/>
    <s v="DEJAR"/>
    <s v="DEJAR"/>
    <x v="0"/>
  </r>
  <r>
    <x v="14"/>
    <n v="30"/>
    <s v="Amate"/>
    <n v="28.647913954398888"/>
    <n v="6"/>
    <n v="644.58011573140982"/>
    <n v="0.1"/>
    <s v="LATIF"/>
    <n v="405.53929002221889"/>
    <n v="2.0276964501110943"/>
    <s v="DEJAR"/>
    <s v="DEJAR"/>
    <x v="0"/>
  </r>
  <r>
    <x v="14"/>
    <n v="31"/>
    <s v="Palmilla"/>
    <n v="11.777475736808432"/>
    <n v="4"/>
    <n v="108.94199733781484"/>
    <n v="0.1"/>
    <s v="Palma"/>
    <n v="42.22722295144743"/>
    <n v="0.21113611475723715"/>
    <s v="DEJAR"/>
    <s v="DEPURAR"/>
    <x v="1"/>
  </r>
  <r>
    <x v="14"/>
    <n v="32"/>
    <s v="Amate"/>
    <n v="54.749346668406766"/>
    <n v="20"/>
    <n v="2354.2294004688924"/>
    <n v="0.1"/>
    <s v="LATIF"/>
    <n v="1898.8068130301788"/>
    <n v="9.4940340651508937"/>
    <s v="DEJAR"/>
    <s v="DEJAR"/>
    <x v="0"/>
  </r>
  <r>
    <x v="14"/>
    <n v="33"/>
    <s v="Amate"/>
    <n v="13.687336667101691"/>
    <n v="12"/>
    <n v="147.13933752930578"/>
    <n v="0.1"/>
    <s v="LATIF"/>
    <n v="69.737242592229606"/>
    <n v="0.34868621296114799"/>
    <s v="DEJAR"/>
    <s v="DEJAR"/>
    <x v="0"/>
  </r>
  <r>
    <x v="14"/>
    <n v="34"/>
    <s v="Palmilla"/>
    <n v="27.374673334203383"/>
    <n v="10"/>
    <n v="588.55735011722311"/>
    <n v="0.1"/>
    <s v="Palma"/>
    <n v="100.05740827111657"/>
    <n v="0.50028704135558288"/>
    <s v="DEJAR"/>
    <s v="DEJAR"/>
    <x v="0"/>
  </r>
  <r>
    <x v="14"/>
    <n v="35"/>
    <s v="Mayo"/>
    <n v="10.504235116612925"/>
    <n v="12"/>
    <n v="86.660215559445092"/>
    <n v="0.1"/>
    <s v="LATIF"/>
    <n v="37.108169671246159"/>
    <n v="0.18554084835623078"/>
    <s v="DEJAR"/>
    <s v="DEJAR"/>
    <x v="0"/>
  </r>
  <r>
    <x v="14"/>
    <n v="36"/>
    <s v="Mayo"/>
    <n v="10.504235116612925"/>
    <n v="10"/>
    <n v="86.660215559445092"/>
    <n v="0.1"/>
    <s v="LATIF"/>
    <n v="37.108169671246159"/>
    <n v="0.18554084835623078"/>
    <s v="DEJAR"/>
    <s v="DEJAR"/>
    <x v="0"/>
  </r>
  <r>
    <x v="14"/>
    <n v="37"/>
    <s v="Palmilla"/>
    <n v="14.960577287297196"/>
    <n v="4"/>
    <n v="175.78734267292398"/>
    <n v="0.1"/>
    <s v="Palma"/>
    <n v="42.22722295144743"/>
    <n v="0.21113611475723715"/>
    <s v="DEJAR"/>
    <s v="DEPURAR"/>
    <x v="1"/>
  </r>
  <r>
    <x v="14"/>
    <n v="38"/>
    <s v="Mayo"/>
    <n v="25.464812403910123"/>
    <n v="9"/>
    <n v="509.29786921987943"/>
    <n v="0.1"/>
    <s v="LATIF"/>
    <n v="306.27418137209492"/>
    <n v="1.5313709068604744"/>
    <s v="DEJAR"/>
    <s v="DEJAR"/>
    <x v="0"/>
  </r>
  <r>
    <x v="14"/>
    <n v="39"/>
    <s v="Mayo"/>
    <n v="12.732406201955062"/>
    <n v="10"/>
    <n v="127.32446730496986"/>
    <n v="0.1"/>
    <s v="LATIF"/>
    <n v="58.695172426043968"/>
    <n v="0.29347586213021981"/>
    <s v="DEJAR"/>
    <s v="DEJAR"/>
    <x v="0"/>
  </r>
  <r>
    <x v="14"/>
    <n v="40"/>
    <s v="Mayo"/>
    <n v="10.18592496156405"/>
    <n v="10"/>
    <n v="81.487659075180716"/>
    <n v="0.1"/>
    <s v="LATIF"/>
    <n v="34.483901639602834"/>
    <n v="0.17241950819801416"/>
    <s v="DEJAR"/>
    <s v="DEJAR"/>
    <x v="0"/>
  </r>
  <r>
    <x v="14"/>
    <n v="41"/>
    <s v="Amate"/>
    <n v="16.870438217590458"/>
    <n v="15"/>
    <n v="223.53401791228774"/>
    <n v="0.1"/>
    <s v="LATIF"/>
    <n v="114.79028939810112"/>
    <n v="0.5739514469905056"/>
    <s v="DEJAR"/>
    <s v="DEJAR"/>
    <x v="0"/>
  </r>
  <r>
    <x v="14"/>
    <n v="42"/>
    <s v="Mayo"/>
    <n v="17.825368682737086"/>
    <n v="8"/>
    <n v="249.55595591774087"/>
    <n v="0.1"/>
    <s v="LATIF"/>
    <n v="130.88805589127705"/>
    <n v="0.65444027945638528"/>
    <s v="DEJAR"/>
    <s v="DEJAR"/>
    <x v="0"/>
  </r>
  <r>
    <x v="14"/>
    <n v="43"/>
    <s v="Mayo"/>
    <n v="31.512705349838779"/>
    <n v="10"/>
    <n v="779.94194003500604"/>
    <n v="0.1"/>
    <s v="LATIF"/>
    <n v="508.9707393250751"/>
    <n v="2.5448536966253754"/>
    <s v="DEJAR"/>
    <s v="DEJAR"/>
    <x v="0"/>
  </r>
  <r>
    <x v="14"/>
    <n v="44"/>
    <s v="Amate"/>
    <n v="29.921154574594393"/>
    <n v="18"/>
    <n v="703.14937069169594"/>
    <n v="0.1"/>
    <s v="LATIF"/>
    <n v="449.82785305217692"/>
    <n v="2.2491392652608844"/>
    <s v="DEJAR"/>
    <s v="DEJAR"/>
    <x v="0"/>
  </r>
  <r>
    <x v="14"/>
    <n v="45"/>
    <s v="Amate"/>
    <n v="36.287357675571926"/>
    <n v="22"/>
    <n v="1034.1929856846177"/>
    <n v="0.1"/>
    <s v="LATIF"/>
    <n v="712.4094227134251"/>
    <n v="3.5620471135671252"/>
    <s v="DEJAR"/>
    <s v="DEJAR"/>
    <x v="0"/>
  </r>
  <r>
    <x v="14"/>
    <n v="46"/>
    <s v="Amate"/>
    <n v="16.552128062541581"/>
    <n v="15"/>
    <n v="215.17834974539909"/>
    <n v="0.1"/>
    <s v="LATIF"/>
    <n v="109.69516921537372"/>
    <n v="0.54847584607686861"/>
    <s v="DEJAR"/>
    <s v="DEJAR"/>
    <x v="0"/>
  </r>
  <r>
    <x v="14"/>
    <n v="47"/>
    <s v="Amate"/>
    <n v="36.92397798566968"/>
    <n v="16"/>
    <n v="1070.7987700347965"/>
    <n v="0.1"/>
    <s v="LATIF"/>
    <n v="742.56185285559627"/>
    <n v="3.7128092642779813"/>
    <s v="DEJAR"/>
    <s v="DEJAR"/>
    <x v="0"/>
  </r>
  <r>
    <x v="14"/>
    <n v="48"/>
    <s v="Amate"/>
    <n v="48.064833412380359"/>
    <n v="14"/>
    <n v="1814.4532368878861"/>
    <n v="0.1"/>
    <s v="LATIF"/>
    <n v="1392.1618116769378"/>
    <n v="6.9608090583846893"/>
    <s v="DEJAR"/>
    <s v="DEJAR"/>
    <x v="0"/>
  </r>
  <r>
    <x v="14"/>
    <n v="49"/>
    <s v="Amate"/>
    <n v="46.473282637135974"/>
    <n v="15"/>
    <n v="1696.2802156704608"/>
    <n v="0.1"/>
    <s v="LATIF"/>
    <n v="1284.792663849099"/>
    <n v="6.4239633192454946"/>
    <s v="DEJAR"/>
    <s v="DEJAR"/>
    <x v="0"/>
  </r>
  <r>
    <x v="14"/>
    <n v="50"/>
    <s v="Palmilla"/>
    <n v="19.098609302932591"/>
    <n v="4"/>
    <n v="286.48005143618212"/>
    <n v="0.1"/>
    <s v="Palma"/>
    <n v="42.22722295144743"/>
    <n v="0.21113611475723715"/>
    <s v="DEJAR"/>
    <s v="DEPURAR"/>
    <x v="1"/>
  </r>
  <r>
    <x v="14"/>
    <n v="51"/>
    <s v="Palmilla"/>
    <n v="17.825368682737086"/>
    <n v="3"/>
    <n v="249.55595591774087"/>
    <n v="0.1"/>
    <s v="Palma"/>
    <n v="31.07198362279307"/>
    <n v="0.15535991811396535"/>
    <s v="DEJAR"/>
    <s v="DEPURAR"/>
    <x v="1"/>
  </r>
  <r>
    <x v="14"/>
    <n v="52"/>
    <s v="Palmilla"/>
    <n v="20.690160078176977"/>
    <n v="3"/>
    <n v="336.21617147718604"/>
    <n v="0.1"/>
    <s v="Palma"/>
    <n v="31.07198362279307"/>
    <n v="0.15535991811396535"/>
    <s v="DEJAR"/>
    <s v="DEPURAR"/>
    <x v="1"/>
  </r>
  <r>
    <x v="14"/>
    <n v="53"/>
    <s v="Palmilla"/>
    <n v="15.278887442346074"/>
    <n v="3"/>
    <n v="183.34723291915657"/>
    <n v="0.1"/>
    <s v="Palma"/>
    <n v="31.07198362279307"/>
    <n v="0.15535991811396535"/>
    <s v="DEJAR"/>
    <s v="DEPURAR"/>
    <x v="1"/>
  </r>
  <r>
    <x v="14"/>
    <n v="54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14"/>
    <n v="55"/>
    <s v="Palmilla"/>
    <n v="17.825368682737086"/>
    <n v="3"/>
    <n v="249.55595591774087"/>
    <n v="0.1"/>
    <s v="Palma"/>
    <n v="31.07198362279307"/>
    <n v="0.15535991811396535"/>
    <s v="DEJAR"/>
    <s v="DEPURAR"/>
    <x v="1"/>
  </r>
  <r>
    <x v="14"/>
    <n v="56"/>
    <s v="Palmilla"/>
    <n v="21.00847023322585"/>
    <n v="3"/>
    <n v="346.64086223778037"/>
    <n v="0.1"/>
    <s v="Palma"/>
    <n v="31.07198362279307"/>
    <n v="0.15535991811396535"/>
    <s v="DEJAR"/>
    <s v="DEPURAR"/>
    <x v="1"/>
  </r>
  <r>
    <x v="15"/>
    <n v="1"/>
    <s v="Palmilla"/>
    <n v="22.91833116351911"/>
    <n v="3"/>
    <n v="412.53127406810228"/>
    <n v="0.1"/>
    <s v="Palma"/>
    <n v="31.07198362279307"/>
    <n v="0.15535991811396535"/>
    <s v="DEJAR"/>
    <s v="DEPURAR"/>
    <x v="1"/>
  </r>
  <r>
    <x v="15"/>
    <n v="2"/>
    <s v="Palmilla"/>
    <n v="26.419742869056751"/>
    <n v="3"/>
    <n v="548.21140953996075"/>
    <n v="0.1"/>
    <s v="Palma"/>
    <n v="31.07198362279307"/>
    <n v="0.15535991811396535"/>
    <s v="DEJAR"/>
    <s v="DEPURAR"/>
    <x v="1"/>
  </r>
  <r>
    <x v="15"/>
    <n v="4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15"/>
    <n v="5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15"/>
    <n v="6"/>
    <s v="Roble"/>
    <n v="23.554951473616864"/>
    <n v="10"/>
    <n v="435.76798935125936"/>
    <n v="0.1"/>
    <s v="LATIF"/>
    <n v="254.33660458953207"/>
    <n v="1.2716830229476601"/>
    <s v="DEJAR"/>
    <s v="DEJAR"/>
    <x v="0"/>
  </r>
  <r>
    <x v="15"/>
    <n v="7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15"/>
    <n v="8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15"/>
    <n v="9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5"/>
    <n v="10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15"/>
    <n v="11"/>
    <s v="Roble"/>
    <n v="27.056363179154506"/>
    <n v="6"/>
    <n v="574.94954767400452"/>
    <n v="0.1"/>
    <s v="LATIF"/>
    <n v="353.88786969028229"/>
    <n v="1.7694393484514115"/>
    <s v="DEJAR"/>
    <s v="DEJAR"/>
    <x v="0"/>
  </r>
  <r>
    <x v="15"/>
    <n v="12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15"/>
    <n v="13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15"/>
    <n v="14"/>
    <s v="Palmilla"/>
    <n v="25.464812403910123"/>
    <n v="4"/>
    <n v="509.29786921987943"/>
    <n v="0.1"/>
    <s v="Palma"/>
    <n v="42.22722295144743"/>
    <n v="0.21113611475723715"/>
    <s v="DEJAR"/>
    <s v="DEPURAR"/>
    <x v="1"/>
  </r>
  <r>
    <x v="15"/>
    <n v="15"/>
    <s v="Roble"/>
    <n v="23.873261628665741"/>
    <n v="10"/>
    <n v="447.62508036903466"/>
    <n v="0.1"/>
    <s v="LATIF"/>
    <n v="262.60539541896509"/>
    <n v="1.3130269770948255"/>
    <s v="DEJAR"/>
    <s v="DEJAR"/>
    <x v="0"/>
  </r>
  <r>
    <x v="15"/>
    <n v="16"/>
    <s v="Palmilla"/>
    <n v="36.605667830620803"/>
    <n v="6"/>
    <n v="1052.4163000676415"/>
    <n v="0.1"/>
    <s v="Palma"/>
    <n v="62.957985757508652"/>
    <n v="0.31478992878754319"/>
    <s v="DEJAR"/>
    <s v="DEJAR"/>
    <x v="0"/>
  </r>
  <r>
    <x v="15"/>
    <n v="17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15"/>
    <n v="18"/>
    <s v="Zapote"/>
    <n v="25.146502248861246"/>
    <n v="6"/>
    <n v="496.64500028144801"/>
    <n v="0.1"/>
    <s v="LATIF"/>
    <n v="297.22786449051216"/>
    <n v="1.4861393224525605"/>
    <s v="DEJAR"/>
    <s v="DEJAR"/>
    <x v="0"/>
  </r>
  <r>
    <x v="15"/>
    <n v="20"/>
    <s v="Palmilla"/>
    <n v="13.369026512052814"/>
    <n v="3.5"/>
    <n v="140.37522520372926"/>
    <n v="0.1"/>
    <s v="Palma"/>
    <n v="36.726359143258605"/>
    <n v="0.18363179571629301"/>
    <s v="DEJAR"/>
    <s v="DEPURAR"/>
    <x v="1"/>
  </r>
  <r>
    <x v="15"/>
    <n v="21"/>
    <s v="Palmilla"/>
    <n v="18.780299147883717"/>
    <n v="6"/>
    <n v="277.01029418037507"/>
    <n v="0.1"/>
    <s v="Palma"/>
    <n v="62.957985757508652"/>
    <n v="0.31478992878754319"/>
    <s v="DEJAR"/>
    <s v="DEJAR"/>
    <x v="0"/>
  </r>
  <r>
    <x v="15"/>
    <n v="22"/>
    <s v="Palmilla"/>
    <n v="13.050716357003939"/>
    <n v="3"/>
    <n v="133.77026846228395"/>
    <n v="0.1"/>
    <s v="Palma"/>
    <n v="31.07198362279307"/>
    <n v="0.15535991811396535"/>
    <s v="DEJAR"/>
    <s v="DEPURAR"/>
    <x v="1"/>
  </r>
  <r>
    <x v="15"/>
    <n v="23"/>
    <s v="Palmilla"/>
    <n v="15.278887442346074"/>
    <n v="2"/>
    <n v="183.34723291915657"/>
    <n v="0.1"/>
    <s v="Palma"/>
    <n v="19.238790948127587"/>
    <n v="9.6193954740637924E-2"/>
    <s v="DEJAR"/>
    <s v="DEPURAR"/>
    <x v="1"/>
  </r>
  <r>
    <x v="15"/>
    <n v="24"/>
    <s v="Palmilla"/>
    <n v="22.281710853421359"/>
    <n v="5"/>
    <n v="389.93118112147022"/>
    <n v="0.1"/>
    <s v="Palma"/>
    <n v="52.824370122452407"/>
    <n v="0.26412185061226201"/>
    <s v="DEJAR"/>
    <s v="DEJAR"/>
    <x v="0"/>
  </r>
  <r>
    <x v="15"/>
    <n v="25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5"/>
    <n v="26"/>
    <s v="Palmilla"/>
    <n v="12.732406201955062"/>
    <n v="2"/>
    <n v="127.32446730496986"/>
    <n v="0.1"/>
    <s v="Palma"/>
    <n v="19.238790948127587"/>
    <n v="9.6193954740637924E-2"/>
    <s v="DEJAR"/>
    <s v="DEPURAR"/>
    <x v="1"/>
  </r>
  <r>
    <x v="15"/>
    <n v="27"/>
    <s v="Palmilla"/>
    <n v="15.915507752443826"/>
    <n v="4"/>
    <n v="198.94448016401537"/>
    <n v="0.1"/>
    <s v="Palma"/>
    <n v="42.22722295144743"/>
    <n v="0.21113611475723715"/>
    <s v="DEJAR"/>
    <s v="DEPURAR"/>
    <x v="1"/>
  </r>
  <r>
    <x v="15"/>
    <n v="28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15"/>
    <n v="29"/>
    <s v="Mayo"/>
    <n v="25.146502248861246"/>
    <n v="6"/>
    <n v="496.64500028144801"/>
    <n v="0.1"/>
    <s v="LATIF"/>
    <n v="297.22786449051216"/>
    <n v="1.4861393224525605"/>
    <s v="DEJAR"/>
    <s v="DEJAR"/>
    <x v="0"/>
  </r>
  <r>
    <x v="15"/>
    <n v="30"/>
    <s v="Roble"/>
    <n v="24.509881938763492"/>
    <n v="10"/>
    <n v="471.81672915697879"/>
    <n v="0.1"/>
    <s v="LATIF"/>
    <n v="279.60561022900345"/>
    <n v="1.3980280511450172"/>
    <s v="DEJAR"/>
    <s v="DEJAR"/>
    <x v="0"/>
  </r>
  <r>
    <x v="15"/>
    <n v="32"/>
    <s v="Roble"/>
    <n v="30.23946472964327"/>
    <n v="10"/>
    <n v="718.18957339209555"/>
    <n v="0.1"/>
    <s v="LATIF"/>
    <n v="461.31796044128259"/>
    <n v="2.3065898022064126"/>
    <s v="DEJAR"/>
    <s v="DEJAR"/>
    <x v="0"/>
  </r>
  <r>
    <x v="15"/>
    <n v="33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15"/>
    <n v="34"/>
    <s v="Palmilla"/>
    <n v="17.825368682737086"/>
    <n v="4"/>
    <n v="249.55595591774087"/>
    <n v="0.1"/>
    <s v="Palma"/>
    <n v="42.22722295144743"/>
    <n v="0.21113611475723715"/>
    <s v="DEJAR"/>
    <s v="DEPURAR"/>
    <x v="1"/>
  </r>
  <r>
    <x v="15"/>
    <n v="35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15"/>
    <n v="36"/>
    <s v="Palmilla"/>
    <n v="10.18592496156405"/>
    <n v="2"/>
    <n v="81.487659075180716"/>
    <n v="0.1"/>
    <s v="Palma"/>
    <n v="19.238790948127587"/>
    <n v="9.6193954740637924E-2"/>
    <s v="DEJAR"/>
    <s v="DEPURAR"/>
    <x v="1"/>
  </r>
  <r>
    <x v="15"/>
    <n v="37"/>
    <s v="Roble"/>
    <n v="25.146502248861246"/>
    <n v="12"/>
    <n v="496.64500028144801"/>
    <n v="0.1"/>
    <s v="LATIF"/>
    <n v="297.22786449051216"/>
    <n v="1.4861393224525605"/>
    <s v="DEJAR"/>
    <s v="DEJAR"/>
    <x v="0"/>
  </r>
  <r>
    <x v="15"/>
    <n v="38"/>
    <s v="Palmilla"/>
    <n v="31.512705349838779"/>
    <n v="6"/>
    <n v="779.94194003500604"/>
    <n v="0.1"/>
    <s v="Palma"/>
    <n v="62.957985757508652"/>
    <n v="0.31478992878754319"/>
    <s v="DEJAR"/>
    <s v="DEJAR"/>
    <x v="0"/>
  </r>
  <r>
    <x v="15"/>
    <n v="39"/>
    <s v="Cuje"/>
    <n v="15.915507752443826"/>
    <n v="15"/>
    <n v="198.94448016401537"/>
    <n v="0.1"/>
    <s v="LATIF"/>
    <n v="99.905263103015685"/>
    <n v="0.49952631551507842"/>
    <s v="DEJAR"/>
    <s v="DEJAR"/>
    <x v="0"/>
  </r>
  <r>
    <x v="15"/>
    <n v="40"/>
    <s v="Roble"/>
    <n v="38.833838915962936"/>
    <n v="13"/>
    <n v="1184.4358571044818"/>
    <n v="0.1"/>
    <s v="LATIF"/>
    <n v="837.40566173055026"/>
    <n v="4.1870283086527511"/>
    <s v="DEJAR"/>
    <s v="DEJAR"/>
    <x v="0"/>
  </r>
  <r>
    <x v="15"/>
    <n v="41"/>
    <s v="Cuje"/>
    <n v="21.645090543323604"/>
    <n v="15"/>
    <n v="367.96771051136284"/>
    <n v="0.1"/>
    <s v="LATIF"/>
    <n v="207.91206474816337"/>
    <n v="1.0395603237408169"/>
    <s v="DEJAR"/>
    <s v="DEJAR"/>
    <x v="0"/>
  </r>
  <r>
    <x v="15"/>
    <n v="42"/>
    <s v="Palmilla"/>
    <n v="26.419742869056751"/>
    <n v="3"/>
    <n v="548.21140953996075"/>
    <n v="0.1"/>
    <s v="Palma"/>
    <n v="31.07198362279307"/>
    <n v="0.15535991811396535"/>
    <s v="DEJAR"/>
    <s v="DEPURAR"/>
    <x v="1"/>
  </r>
  <r>
    <x v="15"/>
    <n v="43"/>
    <s v="Palmilla"/>
    <n v="24.828192093812369"/>
    <n v="4"/>
    <n v="484.15128692714779"/>
    <n v="0.1"/>
    <s v="Palma"/>
    <n v="42.22722295144743"/>
    <n v="0.21113611475723715"/>
    <s v="DEJAR"/>
    <s v="DEPURAR"/>
    <x v="1"/>
  </r>
  <r>
    <x v="15"/>
    <n v="44"/>
    <s v="Palmilla"/>
    <n v="16.870438217590458"/>
    <n v="3"/>
    <n v="223.53401791228774"/>
    <n v="0.1"/>
    <s v="Palma"/>
    <n v="31.07198362279307"/>
    <n v="0.15535991811396535"/>
    <s v="DEJAR"/>
    <s v="DEPURAR"/>
    <x v="1"/>
  </r>
  <r>
    <x v="15"/>
    <n v="45"/>
    <s v="Palmilla"/>
    <n v="11.777475736808432"/>
    <n v="3"/>
    <n v="108.94199733781484"/>
    <n v="0.1"/>
    <s v="Palma"/>
    <n v="31.07198362279307"/>
    <n v="0.15535991811396535"/>
    <s v="DEJAR"/>
    <s v="DEPURAR"/>
    <x v="1"/>
  </r>
  <r>
    <x v="15"/>
    <n v="46"/>
    <s v="Palmilla"/>
    <n v="13.687336667101691"/>
    <n v="2"/>
    <n v="147.13933752930578"/>
    <n v="0.1"/>
    <s v="Palma"/>
    <n v="19.238790948127587"/>
    <n v="9.6193954740637924E-2"/>
    <s v="DEJAR"/>
    <s v="DEPURAR"/>
    <x v="1"/>
  </r>
  <r>
    <x v="15"/>
    <n v="47"/>
    <s v="Palmilla"/>
    <n v="13.687336667101691"/>
    <n v="2"/>
    <n v="147.13933752930578"/>
    <n v="0.1"/>
    <s v="Palma"/>
    <n v="19.238790948127587"/>
    <n v="9.6193954740637924E-2"/>
    <s v="DEJAR"/>
    <s v="DEPURAR"/>
    <x v="1"/>
  </r>
  <r>
    <x v="15"/>
    <n v="48"/>
    <s v="Palmilla"/>
    <n v="19.098609302932591"/>
    <n v="4"/>
    <n v="286.48005143618212"/>
    <n v="0.1"/>
    <s v="Palma"/>
    <n v="42.22722295144743"/>
    <n v="0.21113611475723715"/>
    <s v="DEJAR"/>
    <s v="DEPURAR"/>
    <x v="1"/>
  </r>
  <r>
    <x v="15"/>
    <n v="49"/>
    <s v="Zapote"/>
    <n v="13.369026512052814"/>
    <n v="4"/>
    <n v="140.37522520372926"/>
    <n v="0.1"/>
    <s v="LATIF"/>
    <n v="65.933675901847053"/>
    <n v="0.32966837950923522"/>
    <s v="DEJAR"/>
    <s v="DEPURAR"/>
    <x v="1"/>
  </r>
  <r>
    <x v="15"/>
    <n v="50"/>
    <s v="Amate"/>
    <n v="15.915507752443826"/>
    <n v="6"/>
    <n v="198.94448016401537"/>
    <n v="0.1"/>
    <s v="LATIF"/>
    <n v="99.905263103015685"/>
    <n v="0.49952631551507842"/>
    <s v="DEJAR"/>
    <s v="DEJAR"/>
    <x v="0"/>
  </r>
  <r>
    <x v="15"/>
    <n v="51"/>
    <s v="Palmilla"/>
    <n v="16.552128062541581"/>
    <n v="4"/>
    <n v="215.17834974539909"/>
    <n v="0.1"/>
    <s v="Palma"/>
    <n v="42.22722295144743"/>
    <n v="0.21113611475723715"/>
    <s v="DEJAR"/>
    <s v="DEPURAR"/>
    <x v="1"/>
  </r>
  <r>
    <x v="15"/>
    <n v="52"/>
    <s v="Palmilla"/>
    <n v="25.464812403910123"/>
    <n v="4"/>
    <n v="509.29786921987943"/>
    <n v="0.1"/>
    <s v="Palma"/>
    <n v="42.22722295144743"/>
    <n v="0.21113611475723715"/>
    <s v="DEJAR"/>
    <s v="DEPURAR"/>
    <x v="1"/>
  </r>
  <r>
    <x v="15"/>
    <n v="53"/>
    <s v="Palmilla"/>
    <n v="15.915507752443826"/>
    <n v="3"/>
    <n v="198.94448016401537"/>
    <n v="0.1"/>
    <s v="Palma"/>
    <n v="31.07198362279307"/>
    <n v="0.15535991811396535"/>
    <s v="DEJAR"/>
    <s v="DEPURAR"/>
    <x v="1"/>
  </r>
  <r>
    <x v="15"/>
    <n v="54"/>
    <s v="Palmilla"/>
    <n v="29.284534264496642"/>
    <n v="5"/>
    <n v="673.54643204329057"/>
    <n v="0.1"/>
    <s v="Palma"/>
    <n v="52.824370122452407"/>
    <n v="0.26412185061226201"/>
    <s v="DEJAR"/>
    <s v="DEJAR"/>
    <x v="0"/>
  </r>
  <r>
    <x v="15"/>
    <n v="55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15"/>
    <n v="56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15"/>
    <n v="57"/>
    <s v="Palmilla"/>
    <n v="16.870438217590458"/>
    <n v="3"/>
    <n v="223.53401791228774"/>
    <n v="0.1"/>
    <s v="Palma"/>
    <n v="31.07198362279307"/>
    <n v="0.15535991811396535"/>
    <s v="DEJAR"/>
    <s v="DEPURAR"/>
    <x v="1"/>
  </r>
  <r>
    <x v="15"/>
    <n v="58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5"/>
    <n v="59"/>
    <s v="Palmilla"/>
    <n v="24.191571783714618"/>
    <n v="3"/>
    <n v="459.64132697094118"/>
    <n v="0.1"/>
    <s v="Palma"/>
    <n v="31.07198362279307"/>
    <n v="0.15535991811396535"/>
    <s v="DEJAR"/>
    <s v="DEPURAR"/>
    <x v="1"/>
  </r>
  <r>
    <x v="15"/>
    <n v="60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15"/>
    <n v="61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15"/>
    <n v="62"/>
    <s v="Amate"/>
    <n v="82.760640312707906"/>
    <n v="26"/>
    <n v="5379.4587436349766"/>
    <n v="0.1"/>
    <s v="LATIF"/>
    <n v="5083.8121819277385"/>
    <n v="25.419060909638691"/>
    <s v="DEJAR"/>
    <s v="DEJAR"/>
    <x v="0"/>
  </r>
  <r>
    <x v="15"/>
    <n v="63"/>
    <s v="Palmilla"/>
    <n v="41.380320156353953"/>
    <n v="4"/>
    <n v="1344.8646859087441"/>
    <n v="0.1"/>
    <s v="Palma"/>
    <n v="42.22722295144743"/>
    <n v="0.21113611475723715"/>
    <s v="DEJAR"/>
    <s v="DEPURAR"/>
    <x v="1"/>
  </r>
  <r>
    <x v="15"/>
    <n v="64"/>
    <s v="Palmilla"/>
    <n v="21.963400698372482"/>
    <n v="6"/>
    <n v="378.86986802435092"/>
    <n v="0.1"/>
    <s v="Palma"/>
    <n v="62.957985757508652"/>
    <n v="0.31478992878754319"/>
    <s v="DEJAR"/>
    <s v="DEJAR"/>
    <x v="0"/>
  </r>
  <r>
    <x v="15"/>
    <n v="65"/>
    <s v="Palmilla"/>
    <n v="11.459165581759555"/>
    <n v="4"/>
    <n v="103.13281851702557"/>
    <n v="0.1"/>
    <s v="Palma"/>
    <n v="42.22722295144743"/>
    <n v="0.21113611475723715"/>
    <s v="DEJAR"/>
    <s v="DEPURAR"/>
    <x v="1"/>
  </r>
  <r>
    <x v="15"/>
    <n v="66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15"/>
    <n v="67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15"/>
    <n v="68"/>
    <s v="Roble"/>
    <n v="70.028234110752834"/>
    <n v="13"/>
    <n v="3851.5651359753379"/>
    <n v="0.1"/>
    <s v="LATIF"/>
    <n v="3414.0058173398693"/>
    <n v="17.070029086699343"/>
    <s v="DEJAR"/>
    <s v="DEJAR"/>
    <x v="0"/>
  </r>
  <r>
    <x v="15"/>
    <n v="69"/>
    <s v="Palmilla"/>
    <n v="10.504235116612925"/>
    <n v="4"/>
    <n v="86.660215559445092"/>
    <n v="0.1"/>
    <s v="Palma"/>
    <n v="42.22722295144743"/>
    <n v="0.21113611475723715"/>
    <s v="DEJAR"/>
    <s v="DEPURAR"/>
    <x v="1"/>
  </r>
  <r>
    <x v="15"/>
    <n v="70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15"/>
    <n v="71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5"/>
    <n v="72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15"/>
    <n v="73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15"/>
    <n v="74"/>
    <s v="Palmilla"/>
    <n v="13.050716357003939"/>
    <n v="4"/>
    <n v="133.77026846228395"/>
    <n v="0.1"/>
    <s v="Palma"/>
    <n v="42.22722295144743"/>
    <n v="0.21113611475723715"/>
    <s v="DEJAR"/>
    <s v="DEPURAR"/>
    <x v="1"/>
  </r>
  <r>
    <x v="15"/>
    <n v="75"/>
    <s v="Palmilla"/>
    <n v="16.552128062541581"/>
    <n v="4"/>
    <n v="215.17834974539909"/>
    <n v="0.1"/>
    <s v="Palma"/>
    <n v="42.22722295144743"/>
    <n v="0.21113611475723715"/>
    <s v="DEJAR"/>
    <s v="DEPURAR"/>
    <x v="1"/>
  </r>
  <r>
    <x v="15"/>
    <n v="76"/>
    <s v="Palmilla"/>
    <n v="16.552128062541581"/>
    <n v="6"/>
    <n v="215.17834974539909"/>
    <n v="0.1"/>
    <s v="Palma"/>
    <n v="62.957985757508652"/>
    <n v="0.31478992878754319"/>
    <s v="DEJAR"/>
    <s v="DEJAR"/>
    <x v="0"/>
  </r>
  <r>
    <x v="15"/>
    <n v="77"/>
    <s v="Palmilla"/>
    <n v="21.00847023322585"/>
    <n v="6"/>
    <n v="346.64086223778037"/>
    <n v="0.1"/>
    <s v="Palma"/>
    <n v="62.957985757508652"/>
    <n v="0.31478992878754319"/>
    <s v="DEJAR"/>
    <s v="DEJAR"/>
    <x v="0"/>
  </r>
  <r>
    <x v="15"/>
    <n v="78"/>
    <s v="Roble"/>
    <n v="44.563421706842718"/>
    <n v="15"/>
    <n v="1559.7247244858809"/>
    <n v="0.1"/>
    <s v="LATIF"/>
    <n v="1162.5027987972078"/>
    <n v="5.8125139939860393"/>
    <s v="DEJAR"/>
    <s v="DEJAR"/>
    <x v="0"/>
  </r>
  <r>
    <x v="15"/>
    <n v="79"/>
    <s v="Roble"/>
    <n v="14.323956977199444"/>
    <n v="4"/>
    <n v="161.14502893285245"/>
    <n v="0.1"/>
    <s v="LATIF"/>
    <n v="77.718593342580505"/>
    <n v="0.3885929667129025"/>
    <s v="DEJAR"/>
    <s v="DEPURAR"/>
    <x v="1"/>
  </r>
  <r>
    <x v="15"/>
    <n v="80"/>
    <s v="Roble"/>
    <n v="68.436683335508462"/>
    <n v="20"/>
    <n v="3678.4834382326449"/>
    <n v="0.1"/>
    <s v="LATIF"/>
    <n v="3231.9658737965597"/>
    <n v="16.159829368982798"/>
    <s v="DEJAR"/>
    <s v="DEJAR"/>
    <x v="0"/>
  </r>
  <r>
    <x v="16"/>
    <n v="1"/>
    <s v="Palmilla"/>
    <n v="22.281710853421359"/>
    <n v="2"/>
    <n v="389.93118112147022"/>
    <n v="0.1"/>
    <s v="Palma"/>
    <n v="19.238790948127587"/>
    <n v="9.6193954740637924E-2"/>
    <s v="DEJAR"/>
    <s v="DEPURAR"/>
    <x v="1"/>
  </r>
  <r>
    <x v="16"/>
    <n v="2"/>
    <s v="Palmilla"/>
    <n v="13.687336667101691"/>
    <n v="5"/>
    <n v="147.13933752930578"/>
    <n v="0.1"/>
    <s v="LATIF"/>
    <n v="69.737242592229606"/>
    <n v="0.34868621296114799"/>
    <s v="DEJAR"/>
    <s v="DEJAR"/>
    <x v="0"/>
  </r>
  <r>
    <x v="16"/>
    <n v="3"/>
    <s v="Sandio"/>
    <n v="14.005646822150567"/>
    <n v="3"/>
    <n v="154.06260543901348"/>
    <n v="0.1"/>
    <s v="LATIF"/>
    <n v="73.665181252498542"/>
    <n v="0.36832590626249273"/>
    <s v="DEJAR"/>
    <s v="DEPURAR"/>
    <x v="1"/>
  </r>
  <r>
    <x v="16"/>
    <n v="5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6"/>
    <n v="6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16"/>
    <n v="7"/>
    <s v="Sandio"/>
    <n v="10.822545271661802"/>
    <n v="3"/>
    <n v="91.99192762784071"/>
    <n v="0.1"/>
    <s v="LATIF"/>
    <n v="39.844803225585046"/>
    <n v="0.19922401612792523"/>
    <s v="DEJAR"/>
    <s v="DEPURAR"/>
    <x v="1"/>
  </r>
  <r>
    <x v="16"/>
    <n v="8"/>
    <s v="Palmilla"/>
    <n v="15.278887442346074"/>
    <n v="4"/>
    <n v="183.34723291915657"/>
    <n v="0.1"/>
    <s v="Palma"/>
    <n v="42.22722295144743"/>
    <n v="0.21113611475723715"/>
    <s v="DEJAR"/>
    <s v="DEPURAR"/>
    <x v="1"/>
  </r>
  <r>
    <x v="16"/>
    <n v="9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6"/>
    <n v="10"/>
    <s v="Sandio"/>
    <n v="24.509881938763492"/>
    <n v="8"/>
    <n v="471.81672915697879"/>
    <n v="0.1"/>
    <s v="LATIF"/>
    <n v="279.60561022900345"/>
    <n v="1.3980280511450172"/>
    <s v="DEJAR"/>
    <s v="DEJAR"/>
    <x v="0"/>
  </r>
  <r>
    <x v="16"/>
    <n v="11"/>
    <s v="Palmilla"/>
    <n v="11.459165581759555"/>
    <n v="5"/>
    <n v="103.13281851702557"/>
    <n v="0.1"/>
    <s v="Palma"/>
    <n v="52.824370122452407"/>
    <n v="0.26412185061226201"/>
    <s v="DEJAR"/>
    <s v="DEJAR"/>
    <x v="0"/>
  </r>
  <r>
    <x v="16"/>
    <n v="12"/>
    <s v="Palmilla"/>
    <n v="22.281710853421359"/>
    <n v="10"/>
    <n v="389.93118112147022"/>
    <n v="0.1"/>
    <s v="Palma"/>
    <n v="100.05740827111657"/>
    <n v="0.50028704135558288"/>
    <s v="DEJAR"/>
    <s v="DEJAR"/>
    <x v="0"/>
  </r>
  <r>
    <x v="16"/>
    <n v="13"/>
    <s v="Palmilla"/>
    <n v="24.509881938763492"/>
    <n v="4"/>
    <n v="471.81672915697879"/>
    <n v="0.1"/>
    <s v="Palma"/>
    <n v="42.22722295144743"/>
    <n v="0.21113611475723715"/>
    <s v="DEJAR"/>
    <s v="DEPURAR"/>
    <x v="1"/>
  </r>
  <r>
    <x v="16"/>
    <n v="14"/>
    <s v="Sandio"/>
    <n v="11.459165581759555"/>
    <n v="10"/>
    <n v="103.13281851702557"/>
    <n v="0.1"/>
    <s v="LATIF"/>
    <n v="45.660319539408313"/>
    <n v="0.22830159769704156"/>
    <s v="DEJAR"/>
    <s v="DEJAR"/>
    <x v="0"/>
  </r>
  <r>
    <x v="16"/>
    <n v="15"/>
    <s v="Palmilla"/>
    <n v="22.91833116351911"/>
    <n v="8"/>
    <n v="412.53127406810228"/>
    <n v="0.1"/>
    <s v="Palma"/>
    <n v="82.102745688765523"/>
    <n v="0.41051372844382761"/>
    <s v="DEJAR"/>
    <s v="DEJAR"/>
    <x v="0"/>
  </r>
  <r>
    <x v="16"/>
    <n v="16"/>
    <s v="Palmilla"/>
    <n v="27.056363179154506"/>
    <n v="10"/>
    <n v="574.94954767400452"/>
    <n v="0.1"/>
    <s v="Palma"/>
    <n v="100.05740827111657"/>
    <n v="0.50028704135558288"/>
    <s v="DEJAR"/>
    <s v="DEJAR"/>
    <x v="0"/>
  </r>
  <r>
    <x v="16"/>
    <n v="17"/>
    <s v="Sandio"/>
    <n v="24.509881938763492"/>
    <n v="6"/>
    <n v="471.81672915697879"/>
    <n v="0.1"/>
    <s v="LATIF"/>
    <n v="279.60561022900345"/>
    <n v="1.3980280511450172"/>
    <s v="DEJAR"/>
    <s v="DEJAR"/>
    <x v="0"/>
  </r>
  <r>
    <x v="16"/>
    <n v="18"/>
    <s v="Palmilla"/>
    <n v="29.602844419545519"/>
    <n v="4"/>
    <n v="688.26832357542776"/>
    <n v="0.1"/>
    <s v="Palma"/>
    <n v="42.22722295144743"/>
    <n v="0.21113611475723715"/>
    <s v="DEJAR"/>
    <s v="DEPURAR"/>
    <x v="1"/>
  </r>
  <r>
    <x v="16"/>
    <n v="19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16"/>
    <n v="20"/>
    <s v="Sandio"/>
    <n v="12.732406201955062"/>
    <n v="10"/>
    <n v="127.32446730496986"/>
    <n v="0.1"/>
    <s v="LATIF"/>
    <n v="58.695172426043968"/>
    <n v="0.29347586213021981"/>
    <s v="DEJAR"/>
    <s v="DEJAR"/>
    <x v="0"/>
  </r>
  <r>
    <x v="16"/>
    <n v="21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6"/>
    <n v="22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16"/>
    <n v="24"/>
    <s v="Palmilla"/>
    <n v="28.647913954398888"/>
    <n v="4"/>
    <n v="644.58011573140982"/>
    <n v="0.1"/>
    <s v="Palma"/>
    <n v="42.22722295144743"/>
    <n v="0.21113611475723715"/>
    <s v="DEJAR"/>
    <s v="DEPURAR"/>
    <x v="1"/>
  </r>
  <r>
    <x v="16"/>
    <n v="25"/>
    <s v="Sandio"/>
    <n v="19.098609302932591"/>
    <n v="10"/>
    <n v="286.48005143618212"/>
    <n v="0.1"/>
    <s v="LATIF"/>
    <n v="154.28285242822537"/>
    <n v="0.77141426214112685"/>
    <s v="DEJAR"/>
    <s v="DEJAR"/>
    <x v="0"/>
  </r>
  <r>
    <x v="16"/>
    <n v="26"/>
    <s v="Palmilla"/>
    <n v="17.507058527688208"/>
    <n v="10"/>
    <n v="240.72282099845862"/>
    <n v="0.1"/>
    <s v="Palma"/>
    <n v="100.05740827111657"/>
    <n v="0.50028704135558288"/>
    <s v="DEJAR"/>
    <s v="DEJAR"/>
    <x v="0"/>
  </r>
  <r>
    <x v="16"/>
    <n v="27"/>
    <s v="Aguacatillo"/>
    <n v="35.014117055376417"/>
    <n v="8"/>
    <n v="962.89128399383446"/>
    <n v="0.1"/>
    <s v="LATIF"/>
    <n v="654.26886201952004"/>
    <n v="3.2713443100976001"/>
    <s v="DEJAR"/>
    <s v="DEJAR"/>
    <x v="0"/>
  </r>
  <r>
    <x v="16"/>
    <n v="28"/>
    <s v="Cerezo"/>
    <n v="25.146502248861246"/>
    <n v="15"/>
    <n v="496.64500028144801"/>
    <n v="0.1"/>
    <s v="LATIF"/>
    <n v="297.22786449051216"/>
    <n v="1.4861393224525605"/>
    <s v="DEJAR"/>
    <s v="DEJAR"/>
    <x v="0"/>
  </r>
  <r>
    <x v="16"/>
    <n v="29"/>
    <s v="Sandio"/>
    <n v="23.236641318567987"/>
    <n v="8"/>
    <n v="424.07005391761521"/>
    <n v="0.1"/>
    <s v="LATIF"/>
    <n v="246.22097298081303"/>
    <n v="1.231104864904065"/>
    <s v="DEJAR"/>
    <s v="DEJAR"/>
    <x v="0"/>
  </r>
  <r>
    <x v="16"/>
    <n v="30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16"/>
    <n v="31"/>
    <s v="Sandio"/>
    <n v="16.870438217590458"/>
    <n v="8"/>
    <n v="223.53401791228774"/>
    <n v="0.1"/>
    <s v="LATIF"/>
    <n v="114.79028939810112"/>
    <n v="0.5739514469905056"/>
    <s v="DEJAR"/>
    <s v="DEJAR"/>
    <x v="0"/>
  </r>
  <r>
    <x v="16"/>
    <n v="32"/>
    <s v="Palmilla"/>
    <n v="47.109902947233728"/>
    <n v="2"/>
    <n v="1743.0719574050374"/>
    <n v="0.1"/>
    <s v="Palma"/>
    <n v="19.238790948127587"/>
    <n v="9.6193954740637924E-2"/>
    <s v="DEJAR"/>
    <s v="DEPURAR"/>
    <x v="1"/>
  </r>
  <r>
    <x v="16"/>
    <n v="33"/>
    <s v="Palmilla"/>
    <n v="24.828192093812369"/>
    <n v="3"/>
    <n v="484.15128692714779"/>
    <n v="0.1"/>
    <s v="Palma"/>
    <n v="31.07198362279307"/>
    <n v="0.15535991811396535"/>
    <s v="DEJAR"/>
    <s v="DEPURAR"/>
    <x v="1"/>
  </r>
  <r>
    <x v="16"/>
    <n v="35"/>
    <s v="Sandio"/>
    <n v="24.191571783714618"/>
    <n v="25"/>
    <n v="459.64132697094118"/>
    <n v="0.1"/>
    <s v="LATIF"/>
    <n v="271.02813595928234"/>
    <n v="1.3551406797964116"/>
    <s v="DEJAR"/>
    <s v="DEJAR"/>
    <x v="0"/>
  </r>
  <r>
    <x v="16"/>
    <n v="36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6"/>
    <n v="37"/>
    <s v="Roble"/>
    <n v="39.788769381109567"/>
    <n v="10"/>
    <n v="1243.4030010250963"/>
    <n v="0.1"/>
    <s v="LATIF"/>
    <n v="887.3242648534698"/>
    <n v="4.4366213242673487"/>
    <s v="DEJAR"/>
    <s v="DEJAR"/>
    <x v="0"/>
  </r>
  <r>
    <x v="16"/>
    <n v="38"/>
    <s v="Sandio"/>
    <n v="71.61978488599722"/>
    <n v="25"/>
    <n v="4028.6257233213114"/>
    <n v="0.1"/>
    <s v="LATIF"/>
    <n v="3601.8608150515024"/>
    <n v="18.009304075257511"/>
    <s v="DEJAR"/>
    <s v="DEJAR"/>
    <x v="0"/>
  </r>
  <r>
    <x v="16"/>
    <n v="39"/>
    <s v="Roble"/>
    <n v="71.61978488599722"/>
    <n v="25"/>
    <n v="4028.6257233213114"/>
    <n v="0.1"/>
    <s v="LATIF"/>
    <n v="3601.8608150515024"/>
    <n v="18.009304075257511"/>
    <s v="DEJAR"/>
    <s v="DEJAR"/>
    <x v="0"/>
  </r>
  <r>
    <x v="16"/>
    <n v="40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6"/>
    <n v="41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6"/>
    <n v="42"/>
    <s v="Palmilla"/>
    <n v="13.369026512052814"/>
    <n v="1.75"/>
    <n v="140.37522520372926"/>
    <n v="0.1"/>
    <s v="Palma"/>
    <n v="16.161114764244658"/>
    <n v="8.0805573821223289E-2"/>
    <s v="DEJAR"/>
    <s v="DEPURAR"/>
    <x v="1"/>
  </r>
  <r>
    <x v="16"/>
    <n v="43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6"/>
    <n v="44"/>
    <s v="Palmilla"/>
    <n v="32.467635814985407"/>
    <n v="5"/>
    <n v="827.9273486505665"/>
    <n v="0.1"/>
    <s v="Palma"/>
    <n v="52.824370122452407"/>
    <n v="0.26412185061226201"/>
    <s v="DEJAR"/>
    <s v="DEJAR"/>
    <x v="0"/>
  </r>
  <r>
    <x v="16"/>
    <n v="45"/>
    <s v="Palmilla"/>
    <n v="14.005646822150567"/>
    <n v="3"/>
    <n v="154.06260543901348"/>
    <n v="0.1"/>
    <s v="Palma"/>
    <n v="31.07198362279307"/>
    <n v="0.15535991811396535"/>
    <s v="DEJAR"/>
    <s v="DEPURAR"/>
    <x v="1"/>
  </r>
  <r>
    <x v="16"/>
    <n v="46"/>
    <s v="Sandio"/>
    <n v="33.740876435180915"/>
    <n v="22"/>
    <n v="894.13607164915095"/>
    <n v="0.1"/>
    <s v="LATIF"/>
    <n v="598.98115060770158"/>
    <n v="2.9949057530385081"/>
    <s v="DEJAR"/>
    <s v="DEJAR"/>
    <x v="0"/>
  </r>
  <r>
    <x v="16"/>
    <n v="47"/>
    <s v="Palmilla"/>
    <n v="18.143678837785963"/>
    <n v="3"/>
    <n v="258.54824642115443"/>
    <n v="0.1"/>
    <s v="Palma"/>
    <n v="31.07198362279307"/>
    <n v="0.15535991811396535"/>
    <s v="DEJAR"/>
    <s v="DEPURAR"/>
    <x v="1"/>
  </r>
  <r>
    <x v="16"/>
    <n v="48"/>
    <s v="Palmilla"/>
    <n v="17.825368682737086"/>
    <n v="6"/>
    <n v="249.55595591774087"/>
    <n v="0.1"/>
    <s v="Palma"/>
    <n v="62.957985757508652"/>
    <n v="0.31478992878754319"/>
    <s v="DEJAR"/>
    <s v="DEJAR"/>
    <x v="0"/>
  </r>
  <r>
    <x v="16"/>
    <n v="49"/>
    <s v="Palmilla"/>
    <n v="20.053539768079222"/>
    <n v="5"/>
    <n v="315.84425670839084"/>
    <n v="0.1"/>
    <s v="Palma"/>
    <n v="52.824370122452407"/>
    <n v="0.26412185061226201"/>
    <s v="DEJAR"/>
    <s v="DEJAR"/>
    <x v="0"/>
  </r>
  <r>
    <x v="16"/>
    <n v="50"/>
    <s v="Palmilla"/>
    <n v="23.236641318567987"/>
    <n v="4"/>
    <n v="424.07005391761521"/>
    <n v="0.1"/>
    <s v="Palma"/>
    <n v="42.22722295144743"/>
    <n v="0.21113611475723715"/>
    <s v="DEJAR"/>
    <s v="DEPURAR"/>
    <x v="1"/>
  </r>
  <r>
    <x v="16"/>
    <n v="52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16"/>
    <n v="53"/>
    <s v="Palmilla"/>
    <n v="51.884555272966878"/>
    <n v="4"/>
    <n v="2114.30235739109"/>
    <n v="0.1"/>
    <s v="Palma"/>
    <n v="42.22722295144743"/>
    <n v="0.21113611475723715"/>
    <s v="DEJAR"/>
    <s v="DEPURAR"/>
    <x v="1"/>
  </r>
  <r>
    <x v="16"/>
    <n v="54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6"/>
    <n v="55"/>
    <s v="Sirin"/>
    <n v="32.785945970034284"/>
    <n v="22"/>
    <n v="844.24079602401571"/>
    <n v="0.1"/>
    <s v="LATIF"/>
    <n v="559.36337408127667"/>
    <n v="2.7968168704063832"/>
    <s v="DEJAR"/>
    <s v="DEJAR"/>
    <x v="0"/>
  </r>
  <r>
    <x v="16"/>
    <n v="56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6"/>
    <n v="57"/>
    <s v="Palmilla"/>
    <n v="14.960577287297196"/>
    <n v="7"/>
    <n v="175.78734267292398"/>
    <n v="0.1"/>
    <s v="Palma"/>
    <n v="72.699305651915452"/>
    <n v="0.36349652825957729"/>
    <s v="DEJAR"/>
    <s v="DEJAR"/>
    <x v="0"/>
  </r>
  <r>
    <x v="16"/>
    <n v="58"/>
    <s v="Sirin"/>
    <n v="57.295827908797776"/>
    <n v="18"/>
    <n v="2578.3204629256393"/>
    <n v="0.1"/>
    <s v="LATIF"/>
    <n v="2116.1231653638256"/>
    <n v="10.580615826819129"/>
    <s v="DEJAR"/>
    <s v="DEJAR"/>
    <x v="0"/>
  </r>
  <r>
    <x v="17"/>
    <n v="1"/>
    <s v="Sandio"/>
    <n v="17.188748372639331"/>
    <n v="18"/>
    <n v="232.04884166330748"/>
    <n v="0.1"/>
    <s v="LATIF"/>
    <n v="120.02016605710401"/>
    <n v="0.60010083028551997"/>
    <s v="DEJAR"/>
    <s v="DEJAR"/>
    <x v="0"/>
  </r>
  <r>
    <x v="17"/>
    <n v="3"/>
    <s v="Aguacatillo"/>
    <n v="13.687336667101691"/>
    <n v="8"/>
    <n v="147.13933752930578"/>
    <n v="0.1"/>
    <s v="LATIF"/>
    <n v="69.737242592229606"/>
    <n v="0.34868621296114799"/>
    <s v="DEJAR"/>
    <s v="DEJAR"/>
    <x v="0"/>
  </r>
  <r>
    <x v="17"/>
    <n v="4"/>
    <s v="Sandio"/>
    <n v="25.464812403910123"/>
    <n v="6"/>
    <n v="509.29786921987943"/>
    <n v="0.1"/>
    <s v="LATIF"/>
    <n v="306.27418137209492"/>
    <n v="1.5313709068604744"/>
    <s v="DEJAR"/>
    <s v="DEJAR"/>
    <x v="0"/>
  </r>
  <r>
    <x v="17"/>
    <n v="5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7"/>
    <n v="6"/>
    <s v="Roble"/>
    <n v="72.256405196094974"/>
    <n v="28"/>
    <n v="4100.5640473486201"/>
    <n v="0.1"/>
    <s v="LATIF"/>
    <n v="3678.6423279918881"/>
    <n v="18.393211639959439"/>
    <s v="DEJAR"/>
    <s v="DEJAR"/>
    <x v="0"/>
  </r>
  <r>
    <x v="17"/>
    <n v="7"/>
    <s v="Cuje"/>
    <n v="39.788769381109567"/>
    <n v="20"/>
    <n v="1243.4030010250963"/>
    <n v="0.1"/>
    <s v="LATIF"/>
    <n v="887.3242648534698"/>
    <n v="4.4366213242673487"/>
    <s v="DEJAR"/>
    <s v="DEJAR"/>
    <x v="0"/>
  </r>
  <r>
    <x v="17"/>
    <n v="8"/>
    <s v="Chucte"/>
    <n v="13.687336667101691"/>
    <n v="4"/>
    <n v="147.13933752930578"/>
    <n v="0.1"/>
    <s v="LATIF"/>
    <n v="69.737242592229606"/>
    <n v="0.34868621296114799"/>
    <s v="DEJAR"/>
    <s v="DEPURAR"/>
    <x v="1"/>
  </r>
  <r>
    <x v="17"/>
    <n v="10"/>
    <s v="Palmilla"/>
    <n v="23.554951473616864"/>
    <n v="6"/>
    <n v="435.76798935125936"/>
    <n v="0.1"/>
    <s v="Palma"/>
    <n v="62.957985757508652"/>
    <n v="0.31478992878754319"/>
    <s v="DEJAR"/>
    <s v="DEJAR"/>
    <x v="0"/>
  </r>
  <r>
    <x v="17"/>
    <n v="11"/>
    <s v="Sandio"/>
    <n v="26.101432714007878"/>
    <n v="15"/>
    <n v="535.08107384913581"/>
    <n v="0.1"/>
    <s v="LATIF"/>
    <n v="324.84099204507686"/>
    <n v="1.6242049602253843"/>
    <s v="DEJAR"/>
    <s v="DEJAR"/>
    <x v="0"/>
  </r>
  <r>
    <x v="17"/>
    <n v="12"/>
    <s v="Palmilla"/>
    <n v="23.554951473616864"/>
    <n v="8"/>
    <n v="435.76798935125936"/>
    <n v="0.1"/>
    <s v="Palma"/>
    <n v="82.102745688765523"/>
    <n v="0.41051372844382761"/>
    <s v="DEJAR"/>
    <s v="DEJAR"/>
    <x v="0"/>
  </r>
  <r>
    <x v="17"/>
    <n v="13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17"/>
    <n v="14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7"/>
    <n v="15"/>
    <s v="Palmilla"/>
    <n v="10.504235116612925"/>
    <n v="4"/>
    <n v="86.660215559445092"/>
    <n v="0.1"/>
    <s v="Palma"/>
    <n v="42.22722295144743"/>
    <n v="0.21113611475723715"/>
    <s v="DEJAR"/>
    <s v="DEPURAR"/>
    <x v="1"/>
  </r>
  <r>
    <x v="17"/>
    <n v="16"/>
    <s v="Roble"/>
    <n v="25.464812403910123"/>
    <n v="20"/>
    <n v="509.29786921987943"/>
    <n v="0.1"/>
    <s v="LATIF"/>
    <n v="306.27418137209492"/>
    <n v="1.5313709068604744"/>
    <s v="DEJAR"/>
    <s v="DEJAR"/>
    <x v="0"/>
  </r>
  <r>
    <x v="17"/>
    <n v="18"/>
    <s v="Mano de León"/>
    <n v="17.825368682737086"/>
    <n v="15"/>
    <n v="249.55595591774087"/>
    <n v="0.1"/>
    <s v="LATIF"/>
    <n v="130.88805589127705"/>
    <n v="0.65444027945638528"/>
    <s v="DEJAR"/>
    <s v="DEJAR"/>
    <x v="0"/>
  </r>
  <r>
    <x v="17"/>
    <n v="19"/>
    <s v="Sandio"/>
    <n v="17.507058527688208"/>
    <n v="6"/>
    <n v="240.72282099845862"/>
    <n v="0.1"/>
    <s v="LATIF"/>
    <n v="125.38576871607694"/>
    <n v="0.62692884358038459"/>
    <s v="DEJAR"/>
    <s v="DEJAR"/>
    <x v="0"/>
  </r>
  <r>
    <x v="17"/>
    <n v="20"/>
    <s v="Cerezo"/>
    <n v="16.233817907492703"/>
    <n v="10"/>
    <n v="206.98183716264163"/>
    <n v="0.1"/>
    <s v="LATIF"/>
    <n v="104.73382464001311"/>
    <n v="0.52366912320006553"/>
    <s v="DEJAR"/>
    <s v="DEJAR"/>
    <x v="0"/>
  </r>
  <r>
    <x v="17"/>
    <n v="21"/>
    <s v="Palmilla"/>
    <n v="14.005646822150567"/>
    <n v="3"/>
    <n v="154.06260543901348"/>
    <n v="0.1"/>
    <s v="Palma"/>
    <n v="31.07198362279307"/>
    <n v="0.15535991811396535"/>
    <s v="DEJAR"/>
    <s v="DEPURAR"/>
    <x v="1"/>
  </r>
  <r>
    <x v="17"/>
    <n v="22"/>
    <s v="Mano de León"/>
    <n v="55.704277133553397"/>
    <n v="25"/>
    <n v="2437.0698820091889"/>
    <n v="0.1"/>
    <s v="LATIF"/>
    <n v="1978.7001753536695"/>
    <n v="9.8935008767683463"/>
    <s v="DEJAR"/>
    <s v="DEJAR"/>
    <x v="0"/>
  </r>
  <r>
    <x v="17"/>
    <n v="23"/>
    <s v="Cerezo"/>
    <n v="13.369026512052814"/>
    <n v="4"/>
    <n v="140.37522520372926"/>
    <n v="0.1"/>
    <s v="LATIF"/>
    <n v="65.933675901847053"/>
    <n v="0.32966837950923522"/>
    <s v="DEJAR"/>
    <s v="DEPURAR"/>
    <x v="1"/>
  </r>
  <r>
    <x v="17"/>
    <n v="24"/>
    <s v="Palmilla"/>
    <n v="15.278887442346074"/>
    <n v="5"/>
    <n v="183.34723291915657"/>
    <n v="0.1"/>
    <s v="Palma"/>
    <n v="52.824370122452407"/>
    <n v="0.26412185061226201"/>
    <s v="DEJAR"/>
    <s v="DEJAR"/>
    <x v="0"/>
  </r>
  <r>
    <x v="17"/>
    <n v="25"/>
    <s v="Palmilla"/>
    <n v="22.91833116351911"/>
    <n v="2"/>
    <n v="412.53127406810228"/>
    <n v="0.1"/>
    <s v="Palma"/>
    <n v="19.238790948127587"/>
    <n v="9.6193954740637924E-2"/>
    <s v="DEJAR"/>
    <s v="DEPURAR"/>
    <x v="1"/>
  </r>
  <r>
    <x v="17"/>
    <n v="26"/>
    <s v="Sandio"/>
    <n v="12.095785891857309"/>
    <n v="6"/>
    <n v="114.91033174273529"/>
    <n v="0.1"/>
    <s v="LATIF"/>
    <n v="51.940529564627447"/>
    <n v="0.25970264782313723"/>
    <s v="DEJAR"/>
    <s v="DEJAR"/>
    <x v="0"/>
  </r>
  <r>
    <x v="17"/>
    <n v="27"/>
    <s v="Palmilla"/>
    <n v="10.18592496156405"/>
    <n v="4"/>
    <n v="81.487659075180716"/>
    <n v="0.1"/>
    <s v="Palma"/>
    <n v="42.22722295144743"/>
    <n v="0.21113611475723715"/>
    <s v="DEJAR"/>
    <s v="DEPURAR"/>
    <x v="1"/>
  </r>
  <r>
    <x v="17"/>
    <n v="28"/>
    <s v="Cerezo"/>
    <n v="23.236641318567987"/>
    <n v="8"/>
    <n v="424.07005391761521"/>
    <n v="0.1"/>
    <s v="LATIF"/>
    <n v="246.22097298081303"/>
    <n v="1.231104864904065"/>
    <s v="DEJAR"/>
    <s v="DEJAR"/>
    <x v="0"/>
  </r>
  <r>
    <x v="17"/>
    <n v="29"/>
    <s v="Palmilla"/>
    <n v="12.095785891857309"/>
    <n v="6"/>
    <n v="114.91033174273529"/>
    <n v="0.1"/>
    <s v="Palma"/>
    <n v="62.957985757508652"/>
    <n v="0.31478992878754319"/>
    <s v="DEJAR"/>
    <s v="DEJAR"/>
    <x v="0"/>
  </r>
  <r>
    <x v="17"/>
    <n v="31"/>
    <s v="Palmilla"/>
    <n v="15.278887442346074"/>
    <n v="7"/>
    <n v="183.34723291915657"/>
    <n v="0.1"/>
    <s v="Palma"/>
    <n v="72.699305651915452"/>
    <n v="0.36349652825957729"/>
    <s v="DEJAR"/>
    <s v="DEJAR"/>
    <x v="0"/>
  </r>
  <r>
    <x v="17"/>
    <n v="32"/>
    <s v="Palmilla"/>
    <n v="17.507058527688208"/>
    <n v="8"/>
    <n v="240.72282099845862"/>
    <n v="0.1"/>
    <s v="Palma"/>
    <n v="82.102745688765523"/>
    <n v="0.41051372844382761"/>
    <s v="DEJAR"/>
    <s v="DEJAR"/>
    <x v="0"/>
  </r>
  <r>
    <x v="17"/>
    <n v="33"/>
    <s v="Palmilla"/>
    <n v="14.005646822150567"/>
    <n v="5"/>
    <n v="154.06260543901348"/>
    <n v="0.1"/>
    <s v="Palma"/>
    <n v="52.824370122452407"/>
    <n v="0.26412185061226201"/>
    <s v="DEJAR"/>
    <s v="DEJAR"/>
    <x v="0"/>
  </r>
  <r>
    <x v="17"/>
    <n v="34"/>
    <s v="Cerezo"/>
    <n v="22.91833116351911"/>
    <n v="8"/>
    <n v="412.53127406810228"/>
    <n v="0.1"/>
    <s v="LATIF"/>
    <n v="238.25770348900747"/>
    <n v="1.1912885174450372"/>
    <s v="DEJAR"/>
    <s v="DEJAR"/>
    <x v="0"/>
  </r>
  <r>
    <x v="17"/>
    <n v="35"/>
    <s v="Cerezo"/>
    <n v="16.233817907492703"/>
    <n v="15"/>
    <n v="206.98183716264163"/>
    <n v="0.1"/>
    <s v="LATIF"/>
    <n v="104.73382464001311"/>
    <n v="0.52366912320006553"/>
    <s v="DEJAR"/>
    <s v="DEJAR"/>
    <x v="0"/>
  </r>
  <r>
    <x v="17"/>
    <n v="37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18"/>
    <n v="1"/>
    <s v="Mano de León"/>
    <n v="84.033880932903401"/>
    <n v="22"/>
    <n v="5546.2537958044859"/>
    <n v="0.1"/>
    <s v="LATIF"/>
    <n v="5272.2202949671346"/>
    <n v="26.361101474835671"/>
    <s v="DEJAR"/>
    <s v="DEJAR"/>
    <x v="0"/>
  </r>
  <r>
    <x v="18"/>
    <n v="2"/>
    <s v="Cerezo"/>
    <n v="21.00847023322585"/>
    <n v="4"/>
    <n v="346.64086223778037"/>
    <n v="0.1"/>
    <s v="LATIF"/>
    <n v="193.63218163466485"/>
    <n v="0.96816090817332412"/>
    <s v="DEJAR"/>
    <s v="DEPURAR"/>
    <x v="1"/>
  </r>
  <r>
    <x v="18"/>
    <n v="3"/>
    <s v="Palmilla"/>
    <n v="10.822545271661802"/>
    <n v="4"/>
    <n v="91.99192762784071"/>
    <n v="0.1"/>
    <s v="Palma"/>
    <n v="42.22722295144743"/>
    <n v="0.21113611475723715"/>
    <s v="DEJAR"/>
    <s v="DEPURAR"/>
    <x v="1"/>
  </r>
  <r>
    <x v="18"/>
    <n v="4"/>
    <s v="Palmilla"/>
    <n v="15.278887442346074"/>
    <n v="3"/>
    <n v="183.34723291915657"/>
    <n v="0.1"/>
    <s v="Palma"/>
    <n v="31.07198362279307"/>
    <n v="0.15535991811396535"/>
    <s v="DEJAR"/>
    <s v="DEPURAR"/>
    <x v="1"/>
  </r>
  <r>
    <x v="18"/>
    <n v="5"/>
    <s v="Palmilla"/>
    <n v="21.00847023322585"/>
    <n v="8"/>
    <n v="346.64086223778037"/>
    <n v="0.1"/>
    <s v="Palma"/>
    <n v="82.102745688765523"/>
    <n v="0.41051372844382761"/>
    <s v="DEJAR"/>
    <s v="DEJAR"/>
    <x v="0"/>
  </r>
  <r>
    <x v="18"/>
    <n v="6"/>
    <s v="Palmilla"/>
    <n v="20.690160078176977"/>
    <n v="3"/>
    <n v="336.21617147718604"/>
    <n v="0.1"/>
    <s v="Palma"/>
    <n v="31.07198362279307"/>
    <n v="0.15535991811396535"/>
    <s v="DEJAR"/>
    <s v="DEPURAR"/>
    <x v="1"/>
  </r>
  <r>
    <x v="18"/>
    <n v="7"/>
    <s v="Palmilla"/>
    <n v="15.915507752443826"/>
    <n v="6"/>
    <n v="198.94448016401537"/>
    <n v="0.1"/>
    <s v="Palma"/>
    <n v="62.957985757508652"/>
    <n v="0.31478992878754319"/>
    <s v="DEJAR"/>
    <s v="DEJAR"/>
    <x v="0"/>
  </r>
  <r>
    <x v="18"/>
    <n v="8"/>
    <s v="Palmilla"/>
    <n v="22.91833116351911"/>
    <n v="8"/>
    <n v="412.53127406810228"/>
    <n v="0.1"/>
    <s v="Palma"/>
    <n v="82.102745688765523"/>
    <n v="0.41051372844382761"/>
    <s v="DEJAR"/>
    <s v="DEJAR"/>
    <x v="0"/>
  </r>
  <r>
    <x v="18"/>
    <n v="9"/>
    <s v="Palmilla"/>
    <n v="13.050716357003939"/>
    <n v="4"/>
    <n v="133.77026846228395"/>
    <n v="0.1"/>
    <s v="Palma"/>
    <n v="42.22722295144743"/>
    <n v="0.21113611475723715"/>
    <s v="DEJAR"/>
    <s v="DEPURAR"/>
    <x v="1"/>
  </r>
  <r>
    <x v="18"/>
    <n v="10"/>
    <s v="Palmilla"/>
    <n v="16.870438217590458"/>
    <n v="4"/>
    <n v="223.53401791228774"/>
    <n v="0.1"/>
    <s v="Palma"/>
    <n v="42.22722295144743"/>
    <n v="0.21113611475723715"/>
    <s v="DEJAR"/>
    <s v="DEPURAR"/>
    <x v="1"/>
  </r>
  <r>
    <x v="18"/>
    <n v="11"/>
    <s v="Aguacatillo"/>
    <n v="16.870438217590458"/>
    <n v="4"/>
    <n v="223.53401791228774"/>
    <n v="0.1"/>
    <s v="LATIF"/>
    <n v="114.79028939810112"/>
    <n v="0.5739514469905056"/>
    <s v="DEJAR"/>
    <s v="DEPURAR"/>
    <x v="1"/>
  </r>
  <r>
    <x v="18"/>
    <n v="12"/>
    <s v="Palmilla"/>
    <n v="17.188748372639331"/>
    <n v="3"/>
    <n v="232.04884166330748"/>
    <n v="0.1"/>
    <s v="Palma"/>
    <n v="31.07198362279307"/>
    <n v="0.15535991811396535"/>
    <s v="DEJAR"/>
    <s v="DEPURAR"/>
    <x v="1"/>
  </r>
  <r>
    <x v="18"/>
    <n v="13"/>
    <s v="Palmilla"/>
    <n v="16.870438217590458"/>
    <n v="4"/>
    <n v="223.53401791228774"/>
    <n v="0.1"/>
    <s v="Palma"/>
    <n v="42.22722295144743"/>
    <n v="0.21113611475723715"/>
    <s v="DEJAR"/>
    <s v="DEPURAR"/>
    <x v="1"/>
  </r>
  <r>
    <x v="18"/>
    <n v="14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18"/>
    <n v="15"/>
    <s v="Cerezo"/>
    <n v="24.509881938763492"/>
    <n v="20"/>
    <n v="471.81672915697879"/>
    <n v="0.1"/>
    <s v="LATIF"/>
    <n v="279.60561022900345"/>
    <n v="1.3980280511450172"/>
    <s v="DEJAR"/>
    <s v="DEJAR"/>
    <x v="0"/>
  </r>
  <r>
    <x v="18"/>
    <n v="16"/>
    <s v="Palmilla"/>
    <n v="20.371849923128099"/>
    <n v="3"/>
    <n v="325.95063630072286"/>
    <n v="0.1"/>
    <s v="Palma"/>
    <n v="31.07198362279307"/>
    <n v="0.15535991811396535"/>
    <s v="DEJAR"/>
    <s v="DEPURAR"/>
    <x v="1"/>
  </r>
  <r>
    <x v="18"/>
    <n v="17"/>
    <s v="Palmilla"/>
    <n v="16.870438217590458"/>
    <n v="3"/>
    <n v="223.53401791228774"/>
    <n v="0.1"/>
    <s v="Palma"/>
    <n v="31.07198362279307"/>
    <n v="0.15535991811396535"/>
    <s v="DEJAR"/>
    <s v="DEPURAR"/>
    <x v="1"/>
  </r>
  <r>
    <x v="18"/>
    <n v="18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18"/>
    <n v="19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18"/>
    <n v="20"/>
    <s v="Palmilla"/>
    <n v="21.326780388274727"/>
    <n v="8"/>
    <n v="357.22470858250597"/>
    <n v="0.1"/>
    <s v="Palma"/>
    <n v="82.102745688765523"/>
    <n v="0.41051372844382761"/>
    <s v="DEJAR"/>
    <s v="DEJAR"/>
    <x v="0"/>
  </r>
  <r>
    <x v="18"/>
    <n v="21"/>
    <s v="Palmilla"/>
    <n v="22.600021008470232"/>
    <n v="4"/>
    <n v="401.15164980272056"/>
    <n v="0.1"/>
    <s v="Palma"/>
    <n v="42.22722295144743"/>
    <n v="0.21113611475723715"/>
    <s v="DEJAR"/>
    <s v="DEPURAR"/>
    <x v="1"/>
  </r>
  <r>
    <x v="18"/>
    <n v="22"/>
    <s v="Cerezo"/>
    <n v="15.915507752443826"/>
    <n v="20"/>
    <n v="198.94448016401537"/>
    <n v="0.1"/>
    <s v="LATIF"/>
    <n v="99.905263103015685"/>
    <n v="0.49952631551507842"/>
    <s v="DEJAR"/>
    <s v="DEJAR"/>
    <x v="0"/>
  </r>
  <r>
    <x v="18"/>
    <n v="23"/>
    <s v="Cerezo"/>
    <n v="16.870438217590458"/>
    <n v="15"/>
    <n v="223.53401791228774"/>
    <n v="0.1"/>
    <s v="LATIF"/>
    <n v="114.79028939810112"/>
    <n v="0.5739514469905056"/>
    <s v="DEJAR"/>
    <s v="DEJAR"/>
    <x v="0"/>
  </r>
  <r>
    <x v="18"/>
    <n v="24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8"/>
    <n v="25"/>
    <s v="Palmilla"/>
    <n v="14.642267132248321"/>
    <n v="5"/>
    <n v="168.38660801082264"/>
    <n v="0.1"/>
    <s v="Palma"/>
    <n v="52.824370122452407"/>
    <n v="0.26412185061226201"/>
    <s v="DEJAR"/>
    <s v="DEJAR"/>
    <x v="0"/>
  </r>
  <r>
    <x v="18"/>
    <n v="26"/>
    <s v="Roble"/>
    <n v="35.014117055376417"/>
    <n v="8"/>
    <n v="962.89128399383446"/>
    <n v="0.1"/>
    <s v="LATIF"/>
    <n v="654.26886201952004"/>
    <n v="3.2713443100976001"/>
    <s v="DEJAR"/>
    <s v="DEJAR"/>
    <x v="0"/>
  </r>
  <r>
    <x v="18"/>
    <n v="27"/>
    <s v="Palmilla"/>
    <n v="15.915507752443826"/>
    <n v="5"/>
    <n v="198.94448016401537"/>
    <n v="0.1"/>
    <s v="Palma"/>
    <n v="52.824370122452407"/>
    <n v="0.26412185061226201"/>
    <s v="DEJAR"/>
    <s v="DEJAR"/>
    <x v="0"/>
  </r>
  <r>
    <x v="18"/>
    <n v="28"/>
    <s v="Palmilla"/>
    <n v="22.281710853421359"/>
    <n v="5"/>
    <n v="389.93118112147022"/>
    <n v="0.1"/>
    <s v="Palma"/>
    <n v="52.824370122452407"/>
    <n v="0.26412185061226201"/>
    <s v="DEJAR"/>
    <s v="DEJAR"/>
    <x v="0"/>
  </r>
  <r>
    <x v="18"/>
    <n v="29"/>
    <s v="Aguacatillo"/>
    <n v="29.284534264496642"/>
    <n v="4"/>
    <n v="673.54643204329057"/>
    <n v="0.1"/>
    <s v="LATIF"/>
    <n v="427.35057947961337"/>
    <n v="2.1367528973980665"/>
    <s v="DEJAR"/>
    <s v="DEPURAR"/>
    <x v="1"/>
  </r>
  <r>
    <x v="18"/>
    <n v="30"/>
    <s v="Sandio"/>
    <n v="14.960577287297196"/>
    <n v="8"/>
    <n v="175.78734267292398"/>
    <n v="0.1"/>
    <s v="LATIF"/>
    <n v="86.206167554351623"/>
    <n v="0.4310308377717581"/>
    <s v="DEJAR"/>
    <s v="DEJAR"/>
    <x v="0"/>
  </r>
  <r>
    <x v="18"/>
    <n v="31"/>
    <s v="Cerezo"/>
    <n v="10.504235116612925"/>
    <n v="10"/>
    <n v="86.660215559445092"/>
    <n v="0.1"/>
    <s v="LATIF"/>
    <n v="37.108169671246159"/>
    <n v="0.18554084835623078"/>
    <s v="DEJAR"/>
    <s v="DEJAR"/>
    <x v="0"/>
  </r>
  <r>
    <x v="18"/>
    <n v="32"/>
    <s v="Palmilla"/>
    <n v="29.921154574594393"/>
    <n v="3"/>
    <n v="703.14937069169594"/>
    <n v="0.1"/>
    <s v="Palma"/>
    <n v="31.07198362279307"/>
    <n v="0.15535991811396535"/>
    <s v="DEJAR"/>
    <s v="DEPURAR"/>
    <x v="1"/>
  </r>
  <r>
    <x v="18"/>
    <n v="33"/>
    <s v="Palmilla"/>
    <n v="13.050716357003939"/>
    <n v="5"/>
    <n v="133.77026846228395"/>
    <n v="0.1"/>
    <s v="Palma"/>
    <n v="52.824370122452407"/>
    <n v="0.26412185061226201"/>
    <s v="DEJAR"/>
    <s v="DEJAR"/>
    <x v="0"/>
  </r>
  <r>
    <x v="18"/>
    <n v="34"/>
    <s v="Palmilla"/>
    <n v="10.822545271661802"/>
    <n v="1.5"/>
    <n v="91.99192762784071"/>
    <n v="0.1"/>
    <s v="Palma"/>
    <n v="13.035280163655273"/>
    <n v="6.5176400818276359E-2"/>
    <s v="DEJAR"/>
    <s v="DEPURAR"/>
    <x v="1"/>
  </r>
  <r>
    <x v="18"/>
    <n v="35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8"/>
    <n v="36"/>
    <s v="Palmilla"/>
    <n v="15.915507752443826"/>
    <n v="4"/>
    <n v="198.94448016401537"/>
    <n v="0.1"/>
    <s v="Palma"/>
    <n v="42.22722295144743"/>
    <n v="0.21113611475723715"/>
    <s v="DEJAR"/>
    <s v="DEPURAR"/>
    <x v="1"/>
  </r>
  <r>
    <x v="18"/>
    <n v="37"/>
    <s v="Palmilla"/>
    <n v="19.735229613030345"/>
    <n v="3.5"/>
    <n v="305.89703270019004"/>
    <n v="0.1"/>
    <s v="Palma"/>
    <n v="36.726359143258605"/>
    <n v="0.18363179571629301"/>
    <s v="DEJAR"/>
    <s v="DEPURAR"/>
    <x v="1"/>
  </r>
  <r>
    <x v="18"/>
    <n v="38"/>
    <s v="Palmilla"/>
    <n v="32.467635814985407"/>
    <n v="12"/>
    <n v="827.9273486505665"/>
    <n v="0.1"/>
    <s v="Palma"/>
    <n v="117.07181217677756"/>
    <n v="0.58535906088388778"/>
    <s v="DEJAR"/>
    <s v="DEJAR"/>
    <x v="0"/>
  </r>
  <r>
    <x v="18"/>
    <n v="39"/>
    <s v="Palmilla"/>
    <n v="23.236641318567987"/>
    <n v="4"/>
    <n v="424.07005391761521"/>
    <n v="0.1"/>
    <s v="Palma"/>
    <n v="42.22722295144743"/>
    <n v="0.21113611475723715"/>
    <s v="DEJAR"/>
    <s v="DEPURAR"/>
    <x v="1"/>
  </r>
  <r>
    <x v="18"/>
    <n v="40"/>
    <s v="Palmilla"/>
    <n v="19.098609302932591"/>
    <n v="10"/>
    <n v="286.48005143618212"/>
    <n v="0.1"/>
    <s v="Palma"/>
    <n v="100.05740827111657"/>
    <n v="0.50028704135558288"/>
    <s v="DEJAR"/>
    <s v="DEJAR"/>
    <x v="0"/>
  </r>
  <r>
    <x v="18"/>
    <n v="41"/>
    <s v="Roble"/>
    <n v="95.174736359614087"/>
    <n v="28"/>
    <n v="7114.3341884572565"/>
    <n v="0.1"/>
    <s v="LATIF"/>
    <n v="7093.5462864656483"/>
    <n v="35.467731432328243"/>
    <s v="DEJAR"/>
    <s v="DEJAR"/>
    <x v="0"/>
  </r>
  <r>
    <x v="18"/>
    <n v="42"/>
    <s v="Palmilla"/>
    <n v="1.2732406201955062"/>
    <n v="3"/>
    <n v="1.2732446730496987"/>
    <n v="0.1"/>
    <s v="Palma"/>
    <n v="31.07198362279307"/>
    <n v="0.15535991811396535"/>
    <s v="DEPURAR"/>
    <s v="DEPURAR"/>
    <x v="1"/>
  </r>
  <r>
    <x v="18"/>
    <n v="43"/>
    <s v="Palmilla"/>
    <n v="11.777475736808432"/>
    <n v="4"/>
    <n v="108.94199733781484"/>
    <n v="0.1"/>
    <s v="Palma"/>
    <n v="42.22722295144743"/>
    <n v="0.21113611475723715"/>
    <s v="DEJAR"/>
    <s v="DEPURAR"/>
    <x v="1"/>
  </r>
  <r>
    <x v="18"/>
    <n v="44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18"/>
    <n v="45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18"/>
    <n v="46"/>
    <s v="Palmilla"/>
    <n v="11.777475736808432"/>
    <n v="5"/>
    <n v="108.94199733781484"/>
    <n v="0.1"/>
    <s v="Palma"/>
    <n v="52.824370122452407"/>
    <n v="0.26412185061226201"/>
    <s v="DEJAR"/>
    <s v="DEJAR"/>
    <x v="0"/>
  </r>
  <r>
    <x v="18"/>
    <n v="47"/>
    <s v="Palmilla"/>
    <n v="24.191571783714618"/>
    <n v="8"/>
    <n v="459.64132697094118"/>
    <n v="0.1"/>
    <s v="Palma"/>
    <n v="82.102745688765523"/>
    <n v="0.41051372844382761"/>
    <s v="DEJAR"/>
    <s v="DEJAR"/>
    <x v="0"/>
  </r>
  <r>
    <x v="18"/>
    <n v="48"/>
    <s v="Palmilla"/>
    <n v="19.098609302932591"/>
    <n v="5"/>
    <n v="286.48005143618212"/>
    <n v="0.1"/>
    <s v="Palma"/>
    <n v="52.824370122452407"/>
    <n v="0.26412185061226201"/>
    <s v="DEJAR"/>
    <s v="DEJAR"/>
    <x v="0"/>
  </r>
  <r>
    <x v="18"/>
    <n v="49"/>
    <s v="Palmilla"/>
    <n v="12.414096046906185"/>
    <n v="3"/>
    <n v="121.03782173178695"/>
    <n v="0.1"/>
    <s v="Palma"/>
    <n v="31.07198362279307"/>
    <n v="0.15535991811396535"/>
    <s v="DEJAR"/>
    <s v="DEPURAR"/>
    <x v="1"/>
  </r>
  <r>
    <x v="18"/>
    <n v="50"/>
    <s v="Palmilla"/>
    <n v="14.005646822150567"/>
    <n v="8"/>
    <n v="154.06260543901348"/>
    <n v="0.1"/>
    <s v="Palma"/>
    <n v="82.102745688765523"/>
    <n v="0.41051372844382761"/>
    <s v="DEJAR"/>
    <s v="DEJAR"/>
    <x v="0"/>
  </r>
  <r>
    <x v="18"/>
    <n v="51"/>
    <s v="Palmilla"/>
    <n v="28.647913954398888"/>
    <n v="10"/>
    <n v="644.58011573140982"/>
    <n v="0.1"/>
    <s v="Palma"/>
    <n v="100.05740827111657"/>
    <n v="0.50028704135558288"/>
    <s v="DEJAR"/>
    <s v="DEJAR"/>
    <x v="0"/>
  </r>
  <r>
    <x v="18"/>
    <n v="52"/>
    <s v="Palmilla"/>
    <n v="14.960577287297196"/>
    <n v="5"/>
    <n v="175.78734267292398"/>
    <n v="0.1"/>
    <s v="Palma"/>
    <n v="52.824370122452407"/>
    <n v="0.26412185061226201"/>
    <s v="DEJAR"/>
    <s v="DEJAR"/>
    <x v="0"/>
  </r>
  <r>
    <x v="18"/>
    <n v="53"/>
    <s v="Palmilla"/>
    <n v="19.735229613030345"/>
    <n v="6"/>
    <n v="305.89703270019004"/>
    <n v="0.1"/>
    <s v="Palma"/>
    <n v="62.957985757508652"/>
    <n v="0.31478992878754319"/>
    <s v="DEJAR"/>
    <s v="DEJAR"/>
    <x v="0"/>
  </r>
  <r>
    <x v="18"/>
    <n v="54"/>
    <s v="Palmilla"/>
    <n v="23.873261628665741"/>
    <n v="4"/>
    <n v="447.62508036903466"/>
    <n v="0.1"/>
    <s v="Palma"/>
    <n v="42.22722295144743"/>
    <n v="0.21113611475723715"/>
    <s v="DEJAR"/>
    <s v="DEPURAR"/>
    <x v="1"/>
  </r>
  <r>
    <x v="18"/>
    <n v="55"/>
    <s v="Palmilla"/>
    <n v="16.552128062541581"/>
    <n v="4"/>
    <n v="215.17834974539909"/>
    <n v="0.1"/>
    <s v="Palma"/>
    <n v="42.22722295144743"/>
    <n v="0.21113611475723715"/>
    <s v="DEJAR"/>
    <s v="DEPURAR"/>
    <x v="1"/>
  </r>
  <r>
    <x v="18"/>
    <n v="56"/>
    <s v="Palmilla"/>
    <n v="16.552128062541581"/>
    <n v="5"/>
    <n v="215.17834974539909"/>
    <n v="0.1"/>
    <s v="Palma"/>
    <n v="52.824370122452407"/>
    <n v="0.26412185061226201"/>
    <s v="DEJAR"/>
    <s v="DEJAR"/>
    <x v="0"/>
  </r>
  <r>
    <x v="18"/>
    <n v="57"/>
    <s v="Palmilla"/>
    <n v="15.915507752443826"/>
    <n v="6"/>
    <n v="198.94448016401537"/>
    <n v="0.1"/>
    <s v="Palma"/>
    <n v="62.957985757508652"/>
    <n v="0.31478992878754319"/>
    <s v="DEJAR"/>
    <s v="DEJAR"/>
    <x v="0"/>
  </r>
  <r>
    <x v="18"/>
    <n v="58"/>
    <s v="Palmilla"/>
    <n v="19.098609302932591"/>
    <n v="9"/>
    <n v="286.48005143618212"/>
    <n v="0.1"/>
    <s v="Palma"/>
    <n v="91.210807286743062"/>
    <n v="0.45605403643371528"/>
    <s v="DEJAR"/>
    <s v="DEJAR"/>
    <x v="0"/>
  </r>
  <r>
    <x v="19"/>
    <n v="1"/>
    <s v="Sandio"/>
    <n v="25.464812403910123"/>
    <n v="10"/>
    <n v="509.29786921987943"/>
    <n v="0.1"/>
    <s v="LATIF"/>
    <n v="306.27418137209492"/>
    <n v="1.5313709068604744"/>
    <s v="DEJAR"/>
    <s v="DEJAR"/>
    <x v="0"/>
  </r>
  <r>
    <x v="19"/>
    <n v="2"/>
    <s v="Palmilla"/>
    <n v="20.053539768079222"/>
    <n v="8"/>
    <n v="315.84425670839084"/>
    <n v="0.1"/>
    <s v="LATIF"/>
    <n v="173.30957843308818"/>
    <n v="0.86654789216544081"/>
    <s v="DEJAR"/>
    <s v="DEJAR"/>
    <x v="0"/>
  </r>
  <r>
    <x v="19"/>
    <n v="3"/>
    <s v="Palmilla"/>
    <n v="15.278887442346074"/>
    <n v="3"/>
    <n v="183.34723291915657"/>
    <n v="0.1"/>
    <s v="Palma"/>
    <n v="31.07198362279307"/>
    <n v="0.15535991811396535"/>
    <s v="DEJAR"/>
    <s v="DEPURAR"/>
    <x v="1"/>
  </r>
  <r>
    <x v="19"/>
    <n v="4"/>
    <s v="Cerezo"/>
    <n v="22.281710853421359"/>
    <n v="6"/>
    <n v="389.93118112147022"/>
    <n v="0.1"/>
    <s v="LATIF"/>
    <n v="222.7850284848646"/>
    <n v="1.1139251424243228"/>
    <s v="DEJAR"/>
    <s v="DEJAR"/>
    <x v="0"/>
  </r>
  <r>
    <x v="19"/>
    <n v="5"/>
    <s v="Palmilla"/>
    <n v="22.91833116351911"/>
    <n v="8"/>
    <n v="412.53127406810228"/>
    <n v="0.1"/>
    <s v="Palma"/>
    <n v="82.102745688765523"/>
    <n v="0.41051372844382761"/>
    <s v="DEJAR"/>
    <s v="DEJAR"/>
    <x v="0"/>
  </r>
  <r>
    <x v="19"/>
    <n v="7"/>
    <s v="Cerezo"/>
    <n v="22.281710853421359"/>
    <n v="5"/>
    <n v="389.93118112147022"/>
    <n v="0.1"/>
    <s v="LATIF"/>
    <n v="222.7850284848646"/>
    <n v="1.1139251424243228"/>
    <s v="DEJAR"/>
    <s v="DEJAR"/>
    <x v="0"/>
  </r>
  <r>
    <x v="19"/>
    <n v="8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19"/>
    <n v="9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19"/>
    <n v="10"/>
    <s v="Palmilla"/>
    <n v="10.18592496156405"/>
    <n v="4"/>
    <n v="81.487659075180716"/>
    <n v="0.1"/>
    <s v="Palma"/>
    <n v="42.22722295144743"/>
    <n v="0.21113611475723715"/>
    <s v="DEJAR"/>
    <s v="DEPURAR"/>
    <x v="1"/>
  </r>
  <r>
    <x v="19"/>
    <n v="11"/>
    <s v="Palmilla"/>
    <n v="14.323956977199444"/>
    <n v="4"/>
    <n v="161.14502893285245"/>
    <n v="0.1"/>
    <s v="LATIF"/>
    <n v="77.718593342580505"/>
    <n v="0.3885929667129025"/>
    <s v="DEJAR"/>
    <s v="DEPURAR"/>
    <x v="1"/>
  </r>
  <r>
    <x v="19"/>
    <n v="12"/>
    <s v="Palmilla"/>
    <n v="19.735229613030345"/>
    <n v="4"/>
    <n v="305.89703270019004"/>
    <n v="0.1"/>
    <s v="Palma"/>
    <n v="42.22722295144743"/>
    <n v="0.21113611475723715"/>
    <s v="DEJAR"/>
    <s v="DEPURAR"/>
    <x v="1"/>
  </r>
  <r>
    <x v="19"/>
    <n v="13"/>
    <s v="Palmilla"/>
    <n v="13.050716357003939"/>
    <n v="4"/>
    <n v="133.77026846228395"/>
    <n v="0.1"/>
    <s v="Palma"/>
    <n v="42.22722295144743"/>
    <n v="0.21113611475723715"/>
    <s v="DEJAR"/>
    <s v="DEPURAR"/>
    <x v="1"/>
  </r>
  <r>
    <x v="19"/>
    <n v="14"/>
    <s v="Palmilla"/>
    <n v="21.00847023322585"/>
    <n v="7"/>
    <n v="346.64086223778037"/>
    <n v="0.1"/>
    <s v="Palma"/>
    <n v="72.699305651915452"/>
    <n v="0.36349652825957729"/>
    <s v="DEJAR"/>
    <s v="DEJAR"/>
    <x v="0"/>
  </r>
  <r>
    <x v="19"/>
    <n v="15"/>
    <s v="Chucte"/>
    <n v="54.112726358309011"/>
    <n v="20"/>
    <n v="2299.7981906960181"/>
    <n v="0.1"/>
    <s v="LATIF"/>
    <n v="1846.6036150327898"/>
    <n v="9.2330180751639492"/>
    <s v="DEJAR"/>
    <s v="DEJAR"/>
    <x v="0"/>
  </r>
  <r>
    <x v="19"/>
    <n v="16"/>
    <s v="Palmilla"/>
    <n v="26.101432714007878"/>
    <n v="10"/>
    <n v="535.08107384913581"/>
    <n v="0.1"/>
    <s v="Palma"/>
    <n v="100.05740827111657"/>
    <n v="0.50028704135558288"/>
    <s v="DEJAR"/>
    <s v="DEJAR"/>
    <x v="0"/>
  </r>
  <r>
    <x v="19"/>
    <n v="17"/>
    <s v="Palmilla"/>
    <n v="22.91833116351911"/>
    <n v="7"/>
    <n v="412.53127406810228"/>
    <n v="0.1"/>
    <s v="Palma"/>
    <n v="72.699305651915452"/>
    <n v="0.36349652825957729"/>
    <s v="DEJAR"/>
    <s v="DEJAR"/>
    <x v="0"/>
  </r>
  <r>
    <x v="19"/>
    <n v="18"/>
    <s v="Palmilla"/>
    <n v="20.690160078176977"/>
    <n v="7"/>
    <n v="336.21617147718604"/>
    <n v="0.1"/>
    <s v="Palma"/>
    <n v="72.699305651915452"/>
    <n v="0.36349652825957729"/>
    <s v="DEJAR"/>
    <s v="DEJAR"/>
    <x v="0"/>
  </r>
  <r>
    <x v="19"/>
    <n v="19"/>
    <s v="Aguacate"/>
    <n v="28.647913954398888"/>
    <n v="15"/>
    <n v="644.58011573140982"/>
    <n v="0.1"/>
    <s v="LATIF"/>
    <n v="405.53929002221889"/>
    <n v="2.0276964501110943"/>
    <s v="DEJAR"/>
    <s v="DEJAR"/>
    <x v="0"/>
  </r>
  <r>
    <x v="19"/>
    <n v="20"/>
    <s v="Cerezo"/>
    <n v="21.326780388274727"/>
    <n v="10"/>
    <n v="357.22470858250597"/>
    <n v="0.1"/>
    <s v="LATIF"/>
    <n v="200.69840720192283"/>
    <n v="1.003492036009614"/>
    <s v="DEJAR"/>
    <s v="DEJAR"/>
    <x v="0"/>
  </r>
  <r>
    <x v="19"/>
    <n v="21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19"/>
    <n v="22"/>
    <s v="Palmilla"/>
    <n v="22.281710853421359"/>
    <n v="15"/>
    <n v="389.93118112147022"/>
    <n v="0.1"/>
    <s v="LATIF"/>
    <n v="222.7850284848646"/>
    <n v="1.1139251424243228"/>
    <s v="DEJAR"/>
    <s v="DEJAR"/>
    <x v="0"/>
  </r>
  <r>
    <x v="19"/>
    <n v="24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19"/>
    <n v="25"/>
    <s v="Palmilla"/>
    <n v="9.8676148065151725"/>
    <n v="4"/>
    <n v="76.47425817504751"/>
    <n v="0.1"/>
    <s v="Palma"/>
    <n v="42.22722295144743"/>
    <n v="0.21113611475723715"/>
    <s v="DEPURAR"/>
    <s v="DEPURAR"/>
    <x v="1"/>
  </r>
  <r>
    <x v="19"/>
    <n v="26"/>
    <s v="Palmilla"/>
    <n v="17.507058527688208"/>
    <n v="8"/>
    <n v="240.72282099845862"/>
    <n v="0.1"/>
    <s v="LATIF"/>
    <n v="125.38576871607694"/>
    <n v="0.62692884358038459"/>
    <s v="DEJAR"/>
    <s v="DEJAR"/>
    <x v="0"/>
  </r>
  <r>
    <x v="19"/>
    <n v="27"/>
    <s v="Palmilla"/>
    <n v="15.278887442346074"/>
    <n v="5"/>
    <n v="183.34723291915657"/>
    <n v="0.1"/>
    <s v="Palma"/>
    <n v="52.824370122452407"/>
    <n v="0.26412185061226201"/>
    <s v="DEJAR"/>
    <s v="DEJAR"/>
    <x v="0"/>
  </r>
  <r>
    <x v="19"/>
    <n v="28"/>
    <s v="Palmilla"/>
    <n v="28.647913954398888"/>
    <n v="10"/>
    <n v="644.58011573140982"/>
    <n v="0.1"/>
    <s v="Palma"/>
    <n v="100.05740827111657"/>
    <n v="0.50028704135558288"/>
    <s v="DEJAR"/>
    <s v="DEJAR"/>
    <x v="0"/>
  </r>
  <r>
    <x v="19"/>
    <n v="29"/>
    <s v="Cerezo"/>
    <n v="24.191571783714618"/>
    <n v="15"/>
    <n v="459.64132697094118"/>
    <n v="0.1"/>
    <s v="LATIF"/>
    <n v="271.02813595928234"/>
    <n v="1.3551406797964116"/>
    <s v="DEJAR"/>
    <s v="DEJAR"/>
    <x v="0"/>
  </r>
  <r>
    <x v="19"/>
    <n v="30"/>
    <s v="Chucte"/>
    <n v="68.754993490557325"/>
    <n v="30"/>
    <n v="3712.7814666129198"/>
    <n v="0.1"/>
    <s v="LATIF"/>
    <n v="3267.9110979882053"/>
    <n v="16.339555489941027"/>
    <s v="DEJAR"/>
    <s v="DEJAR"/>
    <x v="0"/>
  </r>
  <r>
    <x v="19"/>
    <n v="31"/>
    <s v="Palmilla"/>
    <n v="14.323956977199444"/>
    <n v="5"/>
    <n v="161.14502893285245"/>
    <n v="0.1"/>
    <s v="LATIF"/>
    <n v="77.718593342580505"/>
    <n v="0.3885929667129025"/>
    <s v="DEJAR"/>
    <s v="DEJAR"/>
    <x v="0"/>
  </r>
  <r>
    <x v="19"/>
    <n v="34"/>
    <s v="Aguacate"/>
    <n v="54.749346668406766"/>
    <n v="25"/>
    <n v="2354.2294004688924"/>
    <n v="0.1"/>
    <s v="LATIF"/>
    <n v="1898.8068130301788"/>
    <n v="9.4940340651508937"/>
    <s v="DEJAR"/>
    <s v="DEJAR"/>
    <x v="0"/>
  </r>
  <r>
    <x v="19"/>
    <n v="35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19"/>
    <n v="36"/>
    <s v="Palmilla"/>
    <n v="17.507058527688208"/>
    <n v="5"/>
    <n v="240.72282099845862"/>
    <n v="0.1"/>
    <s v="Palma"/>
    <n v="52.824370122452407"/>
    <n v="0.26412185061226201"/>
    <s v="DEJAR"/>
    <s v="DEJAR"/>
    <x v="0"/>
  </r>
  <r>
    <x v="19"/>
    <n v="37"/>
    <s v="Palmilla"/>
    <n v="23.554951473616864"/>
    <n v="3"/>
    <n v="435.76798935125936"/>
    <n v="0.1"/>
    <s v="Palma"/>
    <n v="31.07198362279307"/>
    <n v="0.15535991811396535"/>
    <s v="DEJAR"/>
    <s v="DEPURAR"/>
    <x v="1"/>
  </r>
  <r>
    <x v="19"/>
    <n v="38"/>
    <s v="Sandio"/>
    <n v="11.459165581759555"/>
    <n v="4"/>
    <n v="103.13281851702557"/>
    <n v="0.1"/>
    <s v="LATIF"/>
    <n v="45.660319539408313"/>
    <n v="0.22830159769704156"/>
    <s v="DEJAR"/>
    <s v="DEPURAR"/>
    <x v="1"/>
  </r>
  <r>
    <x v="19"/>
    <n v="39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20"/>
    <n v="1"/>
    <s v="Cerezo"/>
    <n v="13.687336667101691"/>
    <n v="8"/>
    <n v="147.13933752930578"/>
    <n v="0.1"/>
    <s v="LATIF"/>
    <n v="69.737242592229606"/>
    <n v="0.34868621296114799"/>
    <s v="DEJAR"/>
    <s v="DEJAR"/>
    <x v="0"/>
  </r>
  <r>
    <x v="20"/>
    <n v="2"/>
    <s v="Palmilla"/>
    <n v="16.233817907492703"/>
    <n v="3"/>
    <n v="206.98183716264163"/>
    <n v="0.1"/>
    <s v="Palma"/>
    <n v="31.07198362279307"/>
    <n v="0.15535991811396535"/>
    <s v="DEJAR"/>
    <s v="DEPURAR"/>
    <x v="1"/>
  </r>
  <r>
    <x v="20"/>
    <n v="3"/>
    <s v="Roble"/>
    <n v="22.281710853421359"/>
    <n v="4"/>
    <n v="389.93118112147022"/>
    <n v="0.1"/>
    <s v="LATIF"/>
    <n v="222.7850284848646"/>
    <n v="1.1139251424243228"/>
    <s v="DEJAR"/>
    <s v="DEPURAR"/>
    <x v="1"/>
  </r>
  <r>
    <x v="20"/>
    <n v="4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20"/>
    <n v="5"/>
    <s v="Sandio"/>
    <n v="22.91833116351911"/>
    <n v="15"/>
    <n v="412.53127406810228"/>
    <n v="0.1"/>
    <s v="LATIF"/>
    <n v="238.25770348900747"/>
    <n v="1.1912885174450372"/>
    <s v="DEJAR"/>
    <s v="DEJAR"/>
    <x v="0"/>
  </r>
  <r>
    <x v="20"/>
    <n v="6"/>
    <s v="Sandio"/>
    <n v="17.507058527688208"/>
    <n v="4"/>
    <n v="240.72282099845862"/>
    <n v="0.1"/>
    <s v="LATIF"/>
    <n v="125.38576871607694"/>
    <n v="0.62692884358038459"/>
    <s v="DEJAR"/>
    <s v="DEPURAR"/>
    <x v="1"/>
  </r>
  <r>
    <x v="20"/>
    <n v="7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20"/>
    <n v="8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0"/>
    <n v="9"/>
    <s v="Sandio"/>
    <n v="14.005646822150567"/>
    <n v="18"/>
    <n v="154.06260543901348"/>
    <n v="0.1"/>
    <s v="LATIF"/>
    <n v="73.665181252498542"/>
    <n v="0.36832590626249273"/>
    <s v="DEJAR"/>
    <s v="DEJAR"/>
    <x v="0"/>
  </r>
  <r>
    <x v="20"/>
    <n v="10"/>
    <s v="Cerezo"/>
    <n v="14.642267132248321"/>
    <n v="4"/>
    <n v="168.38660801082264"/>
    <n v="0.1"/>
    <s v="LATIF"/>
    <n v="81.898564993474494"/>
    <n v="0.40949282496737244"/>
    <s v="DEJAR"/>
    <s v="DEPURAR"/>
    <x v="1"/>
  </r>
  <r>
    <x v="20"/>
    <n v="11"/>
    <s v="Palmilla"/>
    <n v="18.143678837785963"/>
    <n v="4"/>
    <n v="258.54824642115443"/>
    <n v="0.1"/>
    <s v="Palma"/>
    <n v="42.22722295144743"/>
    <n v="0.21113611475723715"/>
    <s v="DEJAR"/>
    <s v="DEPURAR"/>
    <x v="1"/>
  </r>
  <r>
    <x v="20"/>
    <n v="12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20"/>
    <n v="13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20"/>
    <n v="14"/>
    <s v="Sandio"/>
    <n v="24.509881938763492"/>
    <n v="4"/>
    <n v="471.81672915697879"/>
    <n v="0.1"/>
    <s v="LATIF"/>
    <n v="279.60561022900345"/>
    <n v="1.3980280511450172"/>
    <s v="DEJAR"/>
    <s v="DEPURAR"/>
    <x v="1"/>
  </r>
  <r>
    <x v="20"/>
    <n v="15"/>
    <s v="Palmilla"/>
    <n v="18.46198899283484"/>
    <n v="3"/>
    <n v="267.69969250869912"/>
    <n v="0.1"/>
    <s v="Palma"/>
    <n v="31.07198362279307"/>
    <n v="0.15535991811396535"/>
    <s v="DEJAR"/>
    <s v="DEPURAR"/>
    <x v="1"/>
  </r>
  <r>
    <x v="20"/>
    <n v="16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0"/>
    <n v="17"/>
    <s v="Sandio"/>
    <n v="22.91833116351911"/>
    <n v="8"/>
    <n v="412.53127406810228"/>
    <n v="0.1"/>
    <s v="LATIF"/>
    <n v="238.25770348900747"/>
    <n v="1.1912885174450372"/>
    <s v="DEJAR"/>
    <s v="DEJAR"/>
    <x v="0"/>
  </r>
  <r>
    <x v="20"/>
    <n v="18"/>
    <s v="Sandio"/>
    <n v="22.600021008470232"/>
    <n v="20"/>
    <n v="401.15164980272056"/>
    <n v="0.1"/>
    <s v="LATIF"/>
    <n v="230.44599224959319"/>
    <n v="1.1522299612479658"/>
    <s v="DEJAR"/>
    <s v="DEJAR"/>
    <x v="0"/>
  </r>
  <r>
    <x v="20"/>
    <n v="19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20"/>
    <n v="20"/>
    <s v="Sandio"/>
    <n v="12.095785891857309"/>
    <n v="18"/>
    <n v="114.91033174273529"/>
    <n v="0.1"/>
    <s v="LATIF"/>
    <n v="51.940529564627447"/>
    <n v="0.25970264782313723"/>
    <s v="DEJAR"/>
    <s v="DEJAR"/>
    <x v="0"/>
  </r>
  <r>
    <x v="20"/>
    <n v="21"/>
    <s v="Sandio"/>
    <n v="22.281710853421359"/>
    <n v="10"/>
    <n v="389.93118112147022"/>
    <n v="0.1"/>
    <s v="LATIF"/>
    <n v="222.7850284848646"/>
    <n v="1.1139251424243228"/>
    <s v="DEJAR"/>
    <s v="DEJAR"/>
    <x v="0"/>
  </r>
  <r>
    <x v="20"/>
    <n v="22"/>
    <s v="Sandio"/>
    <n v="45.200042016940465"/>
    <n v="18"/>
    <n v="1604.6065992108822"/>
    <n v="0.1"/>
    <s v="LATIF"/>
    <n v="1202.4780694810065"/>
    <n v="6.0123903474050318"/>
    <s v="DEJAR"/>
    <s v="DEJAR"/>
    <x v="0"/>
  </r>
  <r>
    <x v="20"/>
    <n v="23"/>
    <s v="Sandio"/>
    <n v="47.746523257331482"/>
    <n v="18"/>
    <n v="1790.5003214761387"/>
    <n v="0.1"/>
    <s v="LATIF"/>
    <n v="1370.2873538224931"/>
    <n v="6.8514367691124649"/>
    <s v="DEJAR"/>
    <s v="DEJAR"/>
    <x v="0"/>
  </r>
  <r>
    <x v="20"/>
    <n v="24"/>
    <s v="Sandio"/>
    <n v="22.281710853421359"/>
    <n v="8"/>
    <n v="389.93118112147022"/>
    <n v="0.1"/>
    <s v="LATIF"/>
    <n v="222.7850284848646"/>
    <n v="1.1139251424243228"/>
    <s v="DEJAR"/>
    <s v="DEJAR"/>
    <x v="0"/>
  </r>
  <r>
    <x v="20"/>
    <n v="25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0"/>
    <n v="26"/>
    <s v="Roble"/>
    <n v="14.642267132248321"/>
    <n v="8"/>
    <n v="168.38660801082264"/>
    <n v="0.1"/>
    <s v="LATIF"/>
    <n v="81.898564993474494"/>
    <n v="0.40949282496737244"/>
    <s v="DEJAR"/>
    <s v="DEJAR"/>
    <x v="0"/>
  </r>
  <r>
    <x v="20"/>
    <n v="27"/>
    <s v="Palmilla"/>
    <n v="12.095785891857309"/>
    <n v="5"/>
    <n v="114.91033174273529"/>
    <n v="0.1"/>
    <s v="Palma"/>
    <n v="52.824370122452407"/>
    <n v="0.26412185061226201"/>
    <s v="DEJAR"/>
    <s v="DEJAR"/>
    <x v="0"/>
  </r>
  <r>
    <x v="20"/>
    <n v="28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20"/>
    <n v="29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20"/>
    <n v="30"/>
    <s v="Sandio"/>
    <n v="22.281710853421359"/>
    <n v="10"/>
    <n v="389.93118112147022"/>
    <n v="0.1"/>
    <s v="LATIF"/>
    <n v="222.7850284848646"/>
    <n v="1.1139251424243228"/>
    <s v="DEJAR"/>
    <s v="DEJAR"/>
    <x v="0"/>
  </r>
  <r>
    <x v="20"/>
    <n v="31"/>
    <s v="Palmilla"/>
    <n v="26.738053024105628"/>
    <n v="7"/>
    <n v="561.50090081491703"/>
    <n v="0.1"/>
    <s v="Palma"/>
    <n v="72.699305651915452"/>
    <n v="0.36349652825957729"/>
    <s v="DEJAR"/>
    <s v="DEJAR"/>
    <x v="0"/>
  </r>
  <r>
    <x v="20"/>
    <n v="32"/>
    <s v="Sandio"/>
    <n v="22.91833116351911"/>
    <n v="8"/>
    <n v="412.53127406810228"/>
    <n v="0.1"/>
    <s v="LATIF"/>
    <n v="238.25770348900747"/>
    <n v="1.1912885174450372"/>
    <s v="DEJAR"/>
    <s v="DEJAR"/>
    <x v="0"/>
  </r>
  <r>
    <x v="20"/>
    <n v="33"/>
    <s v="Palmilla"/>
    <n v="15.915507752443826"/>
    <n v="1.5"/>
    <n v="198.94448016401537"/>
    <n v="0.1"/>
    <s v="Palma"/>
    <n v="13.035280163655273"/>
    <n v="6.5176400818276359E-2"/>
    <s v="DEJAR"/>
    <s v="DEPURAR"/>
    <x v="1"/>
  </r>
  <r>
    <x v="20"/>
    <n v="34"/>
    <s v="Sandio"/>
    <n v="30.23946472964327"/>
    <n v="20"/>
    <n v="718.18957339209555"/>
    <n v="0.1"/>
    <s v="LATIF"/>
    <n v="461.31796044128259"/>
    <n v="2.3065898022064126"/>
    <s v="DEJAR"/>
    <s v="DEJAR"/>
    <x v="0"/>
  </r>
  <r>
    <x v="20"/>
    <n v="35"/>
    <s v="Palmilla"/>
    <n v="25.464812403910123"/>
    <n v="8"/>
    <n v="509.29786921987943"/>
    <n v="0.1"/>
    <s v="Palma"/>
    <n v="82.102745688765523"/>
    <n v="0.41051372844382761"/>
    <s v="DEJAR"/>
    <s v="DEJAR"/>
    <x v="0"/>
  </r>
  <r>
    <x v="20"/>
    <n v="36"/>
    <s v="Sandio"/>
    <n v="11.777475736808432"/>
    <n v="15"/>
    <n v="108.94199733781484"/>
    <n v="0.1"/>
    <s v="LATIF"/>
    <n v="48.741721531207368"/>
    <n v="0.2437086076560368"/>
    <s v="DEJAR"/>
    <s v="DEJAR"/>
    <x v="0"/>
  </r>
  <r>
    <x v="20"/>
    <n v="37"/>
    <s v="Mano de León"/>
    <n v="28.647913954398888"/>
    <n v="8"/>
    <n v="644.58011573140982"/>
    <n v="0.1"/>
    <s v="LATIF"/>
    <n v="405.53929002221889"/>
    <n v="2.0276964501110943"/>
    <s v="DEJAR"/>
    <s v="DEJAR"/>
    <x v="0"/>
  </r>
  <r>
    <x v="20"/>
    <n v="38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0"/>
    <n v="39"/>
    <s v="Palmilla"/>
    <n v="17.507058527688208"/>
    <n v="2"/>
    <n v="240.72282099845862"/>
    <n v="0.1"/>
    <s v="Palma"/>
    <n v="19.238790948127587"/>
    <n v="9.6193954740637924E-2"/>
    <s v="DEJAR"/>
    <s v="DEPURAR"/>
    <x v="1"/>
  </r>
  <r>
    <x v="20"/>
    <n v="40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0"/>
    <n v="41"/>
    <s v="Palmilla"/>
    <n v="16.552128062541581"/>
    <n v="2"/>
    <n v="215.17834974539909"/>
    <n v="0.1"/>
    <s v="Palma"/>
    <n v="19.238790948127587"/>
    <n v="9.6193954740637924E-2"/>
    <s v="DEJAR"/>
    <s v="DEPURAR"/>
    <x v="1"/>
  </r>
  <r>
    <x v="20"/>
    <n v="42"/>
    <s v="Palmilla"/>
    <n v="13.050716357003939"/>
    <n v="3"/>
    <n v="133.77026846228395"/>
    <n v="0.1"/>
    <s v="Palma"/>
    <n v="31.07198362279307"/>
    <n v="0.15535991811396535"/>
    <s v="DEJAR"/>
    <s v="DEPURAR"/>
    <x v="1"/>
  </r>
  <r>
    <x v="20"/>
    <n v="43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20"/>
    <n v="44"/>
    <s v="Aguacate"/>
    <n v="22.281710853421359"/>
    <n v="10"/>
    <n v="389.93118112147022"/>
    <n v="0.1"/>
    <s v="LATIF"/>
    <n v="222.7850284848646"/>
    <n v="1.1139251424243228"/>
    <s v="DEJAR"/>
    <s v="DEJAR"/>
    <x v="0"/>
  </r>
  <r>
    <x v="20"/>
    <n v="45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0"/>
    <n v="46"/>
    <s v="Cerezo"/>
    <n v="13.369026512052814"/>
    <n v="8"/>
    <n v="140.37522520372926"/>
    <n v="0.1"/>
    <s v="LATIF"/>
    <n v="65.933675901847053"/>
    <n v="0.32966837950923522"/>
    <s v="DEJAR"/>
    <s v="DEJAR"/>
    <x v="0"/>
  </r>
  <r>
    <x v="20"/>
    <n v="47"/>
    <s v="Sandio"/>
    <n v="24.191571783714618"/>
    <n v="22"/>
    <n v="459.64132697094118"/>
    <n v="0.1"/>
    <s v="LATIF"/>
    <n v="271.02813595928234"/>
    <n v="1.3551406797964116"/>
    <s v="DEJAR"/>
    <s v="DEJAR"/>
    <x v="0"/>
  </r>
  <r>
    <x v="20"/>
    <n v="48"/>
    <s v="Palmilla"/>
    <n v="15.278887442346074"/>
    <n v="2.5"/>
    <n v="183.34723291915657"/>
    <n v="0.1"/>
    <s v="Palma"/>
    <n v="25.248088908650967"/>
    <n v="0.12624044454325481"/>
    <s v="DEJAR"/>
    <s v="DEPURAR"/>
    <x v="1"/>
  </r>
  <r>
    <x v="20"/>
    <n v="49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0"/>
    <n v="50"/>
    <s v="Palmilla"/>
    <n v="28.647913954398888"/>
    <n v="5"/>
    <n v="644.58011573140982"/>
    <n v="0.1"/>
    <s v="Palma"/>
    <n v="52.824370122452407"/>
    <n v="0.26412185061226201"/>
    <s v="DEJAR"/>
    <s v="DEJAR"/>
    <x v="0"/>
  </r>
  <r>
    <x v="20"/>
    <n v="51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20"/>
    <n v="52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20"/>
    <n v="53"/>
    <s v="Palmilla"/>
    <n v="13.050716357003939"/>
    <n v="3"/>
    <n v="133.77026846228395"/>
    <n v="0.1"/>
    <s v="Palma"/>
    <n v="31.07198362279307"/>
    <n v="0.15535991811396535"/>
    <s v="DEJAR"/>
    <s v="DEPURAR"/>
    <x v="1"/>
  </r>
  <r>
    <x v="20"/>
    <n v="54"/>
    <s v="Palmilla"/>
    <n v="14.323956977199444"/>
    <n v="1.5"/>
    <n v="161.14502893285245"/>
    <n v="0.1"/>
    <s v="Palma"/>
    <n v="13.035280163655273"/>
    <n v="6.5176400818276359E-2"/>
    <s v="DEJAR"/>
    <s v="DEPURAR"/>
    <x v="1"/>
  </r>
  <r>
    <x v="20"/>
    <n v="55"/>
    <s v="Sandio"/>
    <n v="12.095785891857309"/>
    <n v="15"/>
    <n v="114.91033174273529"/>
    <n v="0.1"/>
    <s v="LATIF"/>
    <n v="51.940529564627447"/>
    <n v="0.25970264782313723"/>
    <s v="DEJAR"/>
    <s v="DEJAR"/>
    <x v="0"/>
  </r>
  <r>
    <x v="20"/>
    <n v="56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0"/>
    <n v="57"/>
    <s v="Mano de León"/>
    <n v="17.507058527688208"/>
    <n v="10"/>
    <n v="240.72282099845862"/>
    <n v="0.1"/>
    <s v="LATIF"/>
    <n v="125.38576871607694"/>
    <n v="0.62692884358038459"/>
    <s v="DEJAR"/>
    <s v="DEJAR"/>
    <x v="0"/>
  </r>
  <r>
    <x v="20"/>
    <n v="58"/>
    <s v="Mano de León"/>
    <n v="15.597197597394951"/>
    <n v="20"/>
    <n v="191.06627874952039"/>
    <n v="0.1"/>
    <s v="LATIF"/>
    <n v="95.20847996207722"/>
    <n v="0.4760423998103861"/>
    <s v="DEJAR"/>
    <s v="DEJAR"/>
    <x v="0"/>
  </r>
  <r>
    <x v="20"/>
    <n v="59"/>
    <s v="Palmilla"/>
    <n v="14.960577287297196"/>
    <n v="5"/>
    <n v="175.78734267292398"/>
    <n v="0.1"/>
    <s v="Palma"/>
    <n v="52.824370122452407"/>
    <n v="0.26412185061226201"/>
    <s v="DEJAR"/>
    <s v="DEJAR"/>
    <x v="0"/>
  </r>
  <r>
    <x v="20"/>
    <n v="60"/>
    <s v="Palmilla"/>
    <n v="22.281710853421359"/>
    <n v="8"/>
    <n v="389.93118112147022"/>
    <n v="0.1"/>
    <s v="Palma"/>
    <n v="82.102745688765523"/>
    <n v="0.41051372844382761"/>
    <s v="DEJAR"/>
    <s v="DEJAR"/>
    <x v="0"/>
  </r>
  <r>
    <x v="20"/>
    <n v="61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0"/>
    <n v="62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0"/>
    <n v="63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1"/>
    <n v="1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1"/>
    <n v="2"/>
    <s v="Cuje"/>
    <n v="11.777475736808432"/>
    <n v="4"/>
    <n v="108.94199733781484"/>
    <n v="0.1"/>
    <s v="LATIF"/>
    <n v="48.741721531207368"/>
    <n v="0.2437086076560368"/>
    <s v="DEJAR"/>
    <s v="DEPURAR"/>
    <x v="1"/>
  </r>
  <r>
    <x v="21"/>
    <n v="3"/>
    <s v="Palmilla"/>
    <n v="21.645090543323604"/>
    <n v="3"/>
    <n v="367.96771051136284"/>
    <n v="0.1"/>
    <s v="Palma"/>
    <n v="31.07198362279307"/>
    <n v="0.15535991811396535"/>
    <s v="DEJAR"/>
    <s v="DEPURAR"/>
    <x v="1"/>
  </r>
  <r>
    <x v="21"/>
    <n v="4"/>
    <s v="Palmilla"/>
    <n v="11.777475736808432"/>
    <n v="4"/>
    <n v="108.94199733781484"/>
    <n v="0.1"/>
    <s v="Palma"/>
    <n v="42.22722295144743"/>
    <n v="0.21113611475723715"/>
    <s v="DEJAR"/>
    <s v="DEPURAR"/>
    <x v="1"/>
  </r>
  <r>
    <x v="21"/>
    <n v="5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1"/>
    <n v="6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21"/>
    <n v="7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21"/>
    <n v="8"/>
    <s v="Palmilla"/>
    <n v="16.870438217590458"/>
    <n v="4"/>
    <n v="223.53401791228774"/>
    <n v="0.1"/>
    <s v="Palma"/>
    <n v="42.22722295144743"/>
    <n v="0.21113611475723715"/>
    <s v="DEJAR"/>
    <s v="DEPURAR"/>
    <x v="1"/>
  </r>
  <r>
    <x v="21"/>
    <n v="9"/>
    <s v="Palmilla"/>
    <n v="10.504235116612925"/>
    <n v="2.5"/>
    <n v="86.660215559445092"/>
    <n v="0.1"/>
    <s v="Palma"/>
    <n v="25.248088908650967"/>
    <n v="0.12624044454325481"/>
    <s v="DEJAR"/>
    <s v="DEPURAR"/>
    <x v="1"/>
  </r>
  <r>
    <x v="21"/>
    <n v="10"/>
    <s v="Palmilla"/>
    <n v="18.143678837785963"/>
    <n v="8"/>
    <n v="258.54824642115443"/>
    <n v="0.1"/>
    <s v="Palma"/>
    <n v="82.102745688765523"/>
    <n v="0.41051372844382761"/>
    <s v="DEJAR"/>
    <s v="DEJAR"/>
    <x v="0"/>
  </r>
  <r>
    <x v="21"/>
    <n v="11"/>
    <s v="Palmilla"/>
    <n v="15.278887442346074"/>
    <n v="4"/>
    <n v="183.34723291915657"/>
    <n v="0.1"/>
    <s v="Palma"/>
    <n v="42.22722295144743"/>
    <n v="0.21113611475723715"/>
    <s v="DEJAR"/>
    <s v="DEPURAR"/>
    <x v="1"/>
  </r>
  <r>
    <x v="21"/>
    <n v="12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1"/>
    <n v="13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1"/>
    <n v="14"/>
    <s v="Encino"/>
    <n v="57.295827908797776"/>
    <n v="25"/>
    <n v="2578.3204629256393"/>
    <n v="0.1"/>
    <s v="LATIF"/>
    <n v="2116.1231653638256"/>
    <n v="10.580615826819129"/>
    <s v="DEJAR"/>
    <s v="DEJAR"/>
    <x v="0"/>
  </r>
  <r>
    <x v="21"/>
    <n v="16"/>
    <s v="Palmilla"/>
    <n v="14.960577287297196"/>
    <n v="3"/>
    <n v="175.78734267292398"/>
    <n v="0.1"/>
    <s v="Palma"/>
    <n v="31.07198362279307"/>
    <n v="0.15535991811396535"/>
    <s v="DEJAR"/>
    <s v="DEPURAR"/>
    <x v="1"/>
  </r>
  <r>
    <x v="21"/>
    <n v="17"/>
    <s v="Palmilla"/>
    <n v="9.8676148065151725"/>
    <n v="3"/>
    <n v="76.47425817504751"/>
    <n v="0.1"/>
    <s v="Palma"/>
    <n v="31.07198362279307"/>
    <n v="0.15535991811396535"/>
    <s v="DEPURAR"/>
    <s v="DEPURAR"/>
    <x v="1"/>
  </r>
  <r>
    <x v="21"/>
    <n v="18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1"/>
    <n v="19"/>
    <s v="Palmilla"/>
    <n v="18.143678837785963"/>
    <n v="4"/>
    <n v="258.54824642115443"/>
    <n v="0.1"/>
    <s v="Palma"/>
    <n v="42.22722295144743"/>
    <n v="0.21113611475723715"/>
    <s v="DEJAR"/>
    <s v="DEPURAR"/>
    <x v="1"/>
  </r>
  <r>
    <x v="21"/>
    <n v="20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21"/>
    <n v="21"/>
    <s v="Cerezo"/>
    <n v="17.507058527688208"/>
    <n v="4"/>
    <n v="240.72282099845862"/>
    <n v="0.1"/>
    <s v="LATIF"/>
    <n v="125.38576871607694"/>
    <n v="0.62692884358038459"/>
    <s v="DEJAR"/>
    <s v="DEPURAR"/>
    <x v="1"/>
  </r>
  <r>
    <x v="21"/>
    <n v="22"/>
    <s v="Palmilla"/>
    <n v="15.915507752443826"/>
    <n v="3"/>
    <n v="198.94448016401537"/>
    <n v="0.1"/>
    <s v="Palma"/>
    <n v="31.07198362279307"/>
    <n v="0.15535991811396535"/>
    <s v="DEJAR"/>
    <s v="DEPURAR"/>
    <x v="1"/>
  </r>
  <r>
    <x v="21"/>
    <n v="23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1"/>
    <n v="24"/>
    <s v="Palmilla"/>
    <n v="31.194395194789902"/>
    <n v="3"/>
    <n v="764.26511499808157"/>
    <n v="0.1"/>
    <s v="Palma"/>
    <n v="31.07198362279307"/>
    <n v="0.15535991811396535"/>
    <s v="DEJAR"/>
    <s v="DEPURAR"/>
    <x v="1"/>
  </r>
  <r>
    <x v="21"/>
    <n v="25"/>
    <s v="Palmilla"/>
    <n v="26.738053024105628"/>
    <n v="6"/>
    <n v="561.50090081491703"/>
    <n v="0.1"/>
    <s v="Palma"/>
    <n v="62.957985757508652"/>
    <n v="0.31478992878754319"/>
    <s v="DEJAR"/>
    <s v="DEJAR"/>
    <x v="0"/>
  </r>
  <r>
    <x v="21"/>
    <n v="26"/>
    <s v="Palmilla"/>
    <n v="27.69298348925226"/>
    <n v="4"/>
    <n v="602.32430814457302"/>
    <n v="0.1"/>
    <s v="Palma"/>
    <n v="42.22722295144743"/>
    <n v="0.21113611475723715"/>
    <s v="DEJAR"/>
    <s v="DEPURAR"/>
    <x v="1"/>
  </r>
  <r>
    <x v="21"/>
    <n v="27"/>
    <s v="Palmilla"/>
    <n v="23.236641318567987"/>
    <n v="3"/>
    <n v="424.07005391761521"/>
    <n v="0.1"/>
    <s v="Palma"/>
    <n v="31.07198362279307"/>
    <n v="0.15535991811396535"/>
    <s v="DEJAR"/>
    <s v="DEPURAR"/>
    <x v="1"/>
  </r>
  <r>
    <x v="21"/>
    <n v="28"/>
    <s v="Palmilla"/>
    <n v="22.91833116351911"/>
    <n v="3"/>
    <n v="412.53127406810228"/>
    <n v="0.1"/>
    <s v="Palma"/>
    <n v="31.07198362279307"/>
    <n v="0.15535991811396535"/>
    <s v="DEJAR"/>
    <s v="DEPURAR"/>
    <x v="1"/>
  </r>
  <r>
    <x v="21"/>
    <n v="29"/>
    <s v="Palmilla"/>
    <n v="12.732406201955062"/>
    <n v="5"/>
    <n v="127.32446730496986"/>
    <n v="0.1"/>
    <s v="Palma"/>
    <n v="52.824370122452407"/>
    <n v="0.26412185061226201"/>
    <s v="DEJAR"/>
    <s v="DEJAR"/>
    <x v="0"/>
  </r>
  <r>
    <x v="21"/>
    <n v="30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21"/>
    <n v="31"/>
    <s v="Palmilla"/>
    <n v="10.504235116612925"/>
    <n v="2"/>
    <n v="86.660215559445092"/>
    <n v="0.1"/>
    <s v="Palma"/>
    <n v="19.238790948127587"/>
    <n v="9.6193954740637924E-2"/>
    <s v="DEJAR"/>
    <s v="DEPURAR"/>
    <x v="1"/>
  </r>
  <r>
    <x v="21"/>
    <n v="32"/>
    <s v="Palmilla"/>
    <n v="14.005646822150567"/>
    <n v="3"/>
    <n v="154.06260543901348"/>
    <n v="0.1"/>
    <s v="Palma"/>
    <n v="31.07198362279307"/>
    <n v="0.15535991811396535"/>
    <s v="DEJAR"/>
    <s v="DEPURAR"/>
    <x v="1"/>
  </r>
  <r>
    <x v="21"/>
    <n v="33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21"/>
    <n v="34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21"/>
    <n v="35"/>
    <s v="Palmilla"/>
    <n v="23.873261628665741"/>
    <n v="4"/>
    <n v="447.62508036903466"/>
    <n v="0.1"/>
    <s v="Palma"/>
    <n v="42.22722295144743"/>
    <n v="0.21113611475723715"/>
    <s v="DEJAR"/>
    <s v="DEPURAR"/>
    <x v="1"/>
  </r>
  <r>
    <x v="21"/>
    <n v="36"/>
    <s v="Palmilla"/>
    <n v="18.46198899283484"/>
    <n v="5"/>
    <n v="267.69969250869912"/>
    <n v="0.1"/>
    <s v="Palma"/>
    <n v="52.824370122452407"/>
    <n v="0.26412185061226201"/>
    <s v="DEJAR"/>
    <s v="DEJAR"/>
    <x v="0"/>
  </r>
  <r>
    <x v="21"/>
    <n v="37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1"/>
    <n v="39"/>
    <s v="Palmilla"/>
    <n v="14.005646822150567"/>
    <n v="3"/>
    <n v="154.06260543901348"/>
    <n v="0.1"/>
    <s v="Palma"/>
    <n v="31.07198362279307"/>
    <n v="0.15535991811396535"/>
    <s v="DEJAR"/>
    <s v="DEPURAR"/>
    <x v="1"/>
  </r>
  <r>
    <x v="21"/>
    <n v="40"/>
    <s v="Palmilla"/>
    <n v="17.507058527688208"/>
    <n v="2.5"/>
    <n v="240.72282099845862"/>
    <n v="0.1"/>
    <s v="Palma"/>
    <n v="25.248088908650967"/>
    <n v="0.12624044454325481"/>
    <s v="DEJAR"/>
    <s v="DEPURAR"/>
    <x v="1"/>
  </r>
  <r>
    <x v="21"/>
    <n v="41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1"/>
    <n v="42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21"/>
    <n v="43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21"/>
    <n v="44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1"/>
    <n v="45"/>
    <s v="Mano de León"/>
    <n v="24.509881938763492"/>
    <n v="4"/>
    <n v="471.81672915697879"/>
    <n v="0.1"/>
    <s v="LATIF"/>
    <n v="279.60561022900345"/>
    <n v="1.3980280511450172"/>
    <s v="DEJAR"/>
    <s v="DEPURAR"/>
    <x v="1"/>
  </r>
  <r>
    <x v="21"/>
    <n v="46"/>
    <s v="Mano de León"/>
    <n v="25.146502248861246"/>
    <n v="4"/>
    <n v="496.64500028144801"/>
    <n v="0.1"/>
    <s v="LATIF"/>
    <n v="297.22786449051216"/>
    <n v="1.4861393224525605"/>
    <s v="DEJAR"/>
    <s v="DEPURAR"/>
    <x v="1"/>
  </r>
  <r>
    <x v="21"/>
    <n v="48"/>
    <s v="Palmilla"/>
    <n v="15.278887442346074"/>
    <n v="4"/>
    <n v="183.34723291915657"/>
    <n v="0.1"/>
    <s v="Palma"/>
    <n v="42.22722295144743"/>
    <n v="0.21113611475723715"/>
    <s v="DEJAR"/>
    <s v="DEPURAR"/>
    <x v="1"/>
  </r>
  <r>
    <x v="21"/>
    <n v="49"/>
    <s v="Roble"/>
    <n v="60.47892945928654"/>
    <n v="25"/>
    <n v="2872.7582935683822"/>
    <n v="0.1"/>
    <s v="LATIF"/>
    <n v="2407.1789015429435"/>
    <n v="12.035894507714717"/>
    <s v="DEJAR"/>
    <s v="DEJAR"/>
    <x v="0"/>
  </r>
  <r>
    <x v="21"/>
    <n v="50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21"/>
    <n v="51"/>
    <s v="Palmilla"/>
    <n v="17.825368682737086"/>
    <n v="2.5"/>
    <n v="249.55595591774087"/>
    <n v="0.1"/>
    <s v="Palma"/>
    <n v="25.248088908650967"/>
    <n v="0.12624044454325481"/>
    <s v="DEJAR"/>
    <s v="DEPURAR"/>
    <x v="1"/>
  </r>
  <r>
    <x v="21"/>
    <n v="52"/>
    <s v="Palmilla"/>
    <n v="10.822545271661802"/>
    <n v="4"/>
    <n v="91.99192762784071"/>
    <n v="0.1"/>
    <s v="Palma"/>
    <n v="42.22722295144743"/>
    <n v="0.21113611475723715"/>
    <s v="DEJAR"/>
    <s v="DEPURAR"/>
    <x v="1"/>
  </r>
  <r>
    <x v="21"/>
    <n v="53"/>
    <s v="Aguacate"/>
    <n v="22.281710853421359"/>
    <n v="4"/>
    <n v="389.93118112147022"/>
    <n v="0.1"/>
    <s v="LATIF"/>
    <n v="222.7850284848646"/>
    <n v="1.1139251424243228"/>
    <s v="DEJAR"/>
    <s v="DEPURAR"/>
    <x v="1"/>
  </r>
  <r>
    <x v="21"/>
    <n v="54"/>
    <s v="Palmilla"/>
    <n v="9.8676148065151725"/>
    <n v="4"/>
    <n v="76.47425817504751"/>
    <n v="0.1"/>
    <s v="Palma"/>
    <n v="42.22722295144743"/>
    <n v="0.21113611475723715"/>
    <s v="DEPURAR"/>
    <s v="DEPURAR"/>
    <x v="1"/>
  </r>
  <r>
    <x v="21"/>
    <n v="55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21"/>
    <n v="56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1"/>
    <n v="57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21"/>
    <n v="58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21"/>
    <n v="59"/>
    <s v="Roble"/>
    <n v="22.281710853421359"/>
    <n v="4"/>
    <n v="389.93118112147022"/>
    <n v="0.1"/>
    <s v="LATIF"/>
    <n v="222.7850284848646"/>
    <n v="1.1139251424243228"/>
    <s v="DEJAR"/>
    <s v="DEPURAR"/>
    <x v="1"/>
  </r>
  <r>
    <x v="21"/>
    <n v="60"/>
    <s v="Encino"/>
    <n v="75.757816901632609"/>
    <n v="25"/>
    <n v="4507.6044537641937"/>
    <n v="0.1"/>
    <s v="LATIF"/>
    <n v="4117.8575201902077"/>
    <n v="20.589287600951035"/>
    <s v="DEJAR"/>
    <s v="DEJAR"/>
    <x v="0"/>
  </r>
  <r>
    <x v="21"/>
    <n v="61"/>
    <s v="Palmilla"/>
    <n v="22.281710853421359"/>
    <n v="4"/>
    <n v="389.93118112147022"/>
    <n v="0.1"/>
    <s v="Palma"/>
    <n v="42.22722295144743"/>
    <n v="0.21113611475723715"/>
    <s v="DEJAR"/>
    <s v="DEPURAR"/>
    <x v="1"/>
  </r>
  <r>
    <x v="21"/>
    <n v="62"/>
    <s v="Palmilla"/>
    <n v="22.281710853421359"/>
    <n v="4"/>
    <n v="389.93118112147022"/>
    <n v="0.1"/>
    <s v="Palma"/>
    <n v="42.22722295144743"/>
    <n v="0.21113611475723715"/>
    <s v="DEJAR"/>
    <s v="DEPURAR"/>
    <x v="1"/>
  </r>
  <r>
    <x v="21"/>
    <n v="63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1"/>
    <n v="64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21"/>
    <n v="65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1"/>
    <n v="66"/>
    <s v="Palmilla"/>
    <n v="9.8676148065151725"/>
    <n v="3"/>
    <n v="76.47425817504751"/>
    <n v="0.1"/>
    <s v="Palma"/>
    <n v="31.07198362279307"/>
    <n v="0.15535991811396535"/>
    <s v="DEPURAR"/>
    <s v="DEPURAR"/>
    <x v="1"/>
  </r>
  <r>
    <x v="21"/>
    <n v="67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1"/>
    <n v="68"/>
    <s v="Roble"/>
    <n v="40.107079536158444"/>
    <n v="23"/>
    <n v="1263.3770268335634"/>
    <n v="0.1"/>
    <s v="LATIF"/>
    <n v="904.3375641398477"/>
    <n v="4.5216878206992384"/>
    <s v="DEJAR"/>
    <s v="DEJAR"/>
    <x v="0"/>
  </r>
  <r>
    <x v="21"/>
    <n v="69"/>
    <s v="Palmilla"/>
    <n v="25.464812403910123"/>
    <n v="3"/>
    <n v="509.29786921987943"/>
    <n v="0.1"/>
    <s v="Palma"/>
    <n v="31.07198362279307"/>
    <n v="0.15535991811396535"/>
    <s v="DEJAR"/>
    <s v="DEPURAR"/>
    <x v="1"/>
  </r>
  <r>
    <x v="21"/>
    <n v="70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21"/>
    <n v="71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21"/>
    <n v="72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1"/>
    <n v="73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1"/>
    <n v="74"/>
    <s v="Roble"/>
    <n v="65.253581785019691"/>
    <n v="25"/>
    <n v="3344.2567115570987"/>
    <n v="0.1"/>
    <s v="LATIF"/>
    <n v="2885.1262236650718"/>
    <n v="14.425631118325359"/>
    <s v="DEJAR"/>
    <s v="DEJAR"/>
    <x v="0"/>
  </r>
  <r>
    <x v="21"/>
    <n v="75"/>
    <s v="Roble"/>
    <n v="65.890202095117445"/>
    <n v="25"/>
    <n v="3409.8288122191584"/>
    <n v="0.1"/>
    <s v="LATIF"/>
    <n v="2952.6695881354435"/>
    <n v="14.763347940677217"/>
    <s v="DEJAR"/>
    <s v="DEJAR"/>
    <x v="0"/>
  </r>
  <r>
    <x v="21"/>
    <n v="76"/>
    <s v="Palmilla"/>
    <n v="10.504235116612925"/>
    <n v="4"/>
    <n v="86.660215559445092"/>
    <n v="0.1"/>
    <s v="Palma"/>
    <n v="42.22722295144743"/>
    <n v="0.21113611475723715"/>
    <s v="DEJAR"/>
    <s v="DEPURAR"/>
    <x v="1"/>
  </r>
  <r>
    <x v="21"/>
    <n v="77"/>
    <s v="Palmilla"/>
    <n v="14.960577287297196"/>
    <n v="4"/>
    <n v="175.78734267292398"/>
    <n v="0.1"/>
    <s v="Palma"/>
    <n v="42.22722295144743"/>
    <n v="0.21113611475723715"/>
    <s v="DEJAR"/>
    <s v="DEPURAR"/>
    <x v="1"/>
  </r>
  <r>
    <x v="21"/>
    <n v="78"/>
    <s v="Roble"/>
    <n v="63.343720854726428"/>
    <n v="25"/>
    <n v="3151.3601435900691"/>
    <n v="0.1"/>
    <s v="LATIF"/>
    <n v="2687.9158546830072"/>
    <n v="13.439579273415037"/>
    <s v="DEJAR"/>
    <s v="DEJAR"/>
    <x v="0"/>
  </r>
  <r>
    <x v="21"/>
    <n v="79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21"/>
    <n v="80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22"/>
    <n v="1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2"/>
    <n v="2"/>
    <s v="Palmilla"/>
    <n v="23.873261628665741"/>
    <n v="8"/>
    <n v="447.62508036903466"/>
    <n v="0.1"/>
    <s v="Palma"/>
    <n v="82.102745688765523"/>
    <n v="0.41051372844382761"/>
    <s v="DEJAR"/>
    <s v="DEJAR"/>
    <x v="0"/>
  </r>
  <r>
    <x v="22"/>
    <n v="3"/>
    <s v="Palmilla"/>
    <n v="17.188748372639331"/>
    <n v="3"/>
    <n v="232.04884166330748"/>
    <n v="0.1"/>
    <s v="Palma"/>
    <n v="31.07198362279307"/>
    <n v="0.15535991811396535"/>
    <s v="DEJAR"/>
    <s v="DEPURAR"/>
    <x v="1"/>
  </r>
  <r>
    <x v="22"/>
    <n v="4"/>
    <s v="Encino"/>
    <n v="47.109902947233728"/>
    <n v="12"/>
    <n v="1743.0719574050374"/>
    <n v="0.1"/>
    <s v="LATIF"/>
    <n v="1327.1404128127783"/>
    <n v="6.6357020640638913"/>
    <s v="DEJAR"/>
    <s v="DEJAR"/>
    <x v="0"/>
  </r>
  <r>
    <x v="22"/>
    <n v="5"/>
    <s v="Guamo"/>
    <n v="25.464812403910123"/>
    <n v="12"/>
    <n v="509.29786921987943"/>
    <n v="0.1"/>
    <s v="LATIF"/>
    <n v="306.27418137209492"/>
    <n v="1.5313709068604744"/>
    <s v="DEJAR"/>
    <s v="DEJAR"/>
    <x v="0"/>
  </r>
  <r>
    <x v="22"/>
    <n v="6"/>
    <s v="Cerezo"/>
    <n v="11.777475736808432"/>
    <n v="10"/>
    <n v="108.94199733781484"/>
    <n v="0.1"/>
    <s v="LATIF"/>
    <n v="48.741721531207368"/>
    <n v="0.2437086076560368"/>
    <s v="DEJAR"/>
    <s v="DEJAR"/>
    <x v="0"/>
  </r>
  <r>
    <x v="22"/>
    <n v="7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2"/>
    <n v="8"/>
    <s v="Palmilla"/>
    <n v="25.464812403910123"/>
    <n v="4"/>
    <n v="509.29786921987943"/>
    <n v="0.1"/>
    <s v="Palma"/>
    <n v="42.22722295144743"/>
    <n v="0.21113611475723715"/>
    <s v="DEJAR"/>
    <s v="DEPURAR"/>
    <x v="1"/>
  </r>
  <r>
    <x v="22"/>
    <n v="9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2"/>
    <n v="10"/>
    <s v="Palmilla"/>
    <n v="22.281710853421359"/>
    <n v="10"/>
    <n v="389.93118112147022"/>
    <n v="0.1"/>
    <s v="Palma"/>
    <n v="100.05740827111657"/>
    <n v="0.50028704135558288"/>
    <s v="DEJAR"/>
    <s v="DEJAR"/>
    <x v="0"/>
  </r>
  <r>
    <x v="22"/>
    <n v="11"/>
    <s v="Cerezo"/>
    <n v="23.873261628665741"/>
    <n v="4"/>
    <n v="447.62508036903466"/>
    <n v="0.1"/>
    <s v="LATIF"/>
    <n v="262.60539541896509"/>
    <n v="1.3130269770948255"/>
    <s v="DEJAR"/>
    <s v="DEPURAR"/>
    <x v="1"/>
  </r>
  <r>
    <x v="22"/>
    <n v="12"/>
    <s v="Cerezo"/>
    <n v="13.050716357003939"/>
    <n v="10"/>
    <n v="133.77026846228395"/>
    <n v="0.1"/>
    <s v="LATIF"/>
    <n v="62.253363811848104"/>
    <n v="0.31126681905924047"/>
    <s v="DEJAR"/>
    <s v="DEJAR"/>
    <x v="0"/>
  </r>
  <r>
    <x v="22"/>
    <n v="13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22"/>
    <n v="14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22"/>
    <n v="15"/>
    <s v="Roble"/>
    <n v="39.788769381109567"/>
    <n v="10"/>
    <n v="1243.4030010250963"/>
    <n v="0.1"/>
    <s v="LATIF"/>
    <n v="887.3242648534698"/>
    <n v="4.4366213242673487"/>
    <s v="DEJAR"/>
    <s v="DEJAR"/>
    <x v="0"/>
  </r>
  <r>
    <x v="22"/>
    <n v="16"/>
    <s v="Cerezo"/>
    <n v="11.140855426710679"/>
    <n v="10"/>
    <n v="97.482795280367554"/>
    <n v="0.1"/>
    <s v="LATIF"/>
    <n v="42.69509627706298"/>
    <n v="0.21347548138531489"/>
    <s v="DEJAR"/>
    <s v="DEJAR"/>
    <x v="0"/>
  </r>
  <r>
    <x v="22"/>
    <n v="17"/>
    <s v="Palmilla"/>
    <n v="23.873261628665741"/>
    <n v="10"/>
    <n v="447.62508036903466"/>
    <n v="0.1"/>
    <s v="Palma"/>
    <n v="100.05740827111657"/>
    <n v="0.50028704135558288"/>
    <s v="DEJAR"/>
    <s v="DEJAR"/>
    <x v="0"/>
  </r>
  <r>
    <x v="22"/>
    <n v="19"/>
    <s v="Palmilla"/>
    <n v="20.371849923128099"/>
    <n v="10"/>
    <n v="325.95063630072286"/>
    <n v="0.1"/>
    <s v="Palma"/>
    <n v="100.05740827111657"/>
    <n v="0.50028704135558288"/>
    <s v="DEJAR"/>
    <s v="DEJAR"/>
    <x v="0"/>
  </r>
  <r>
    <x v="22"/>
    <n v="20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22"/>
    <n v="21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22"/>
    <n v="22"/>
    <s v="Palmilla"/>
    <n v="22.281710853421359"/>
    <n v="8"/>
    <n v="389.93118112147022"/>
    <n v="0.1"/>
    <s v="Palma"/>
    <n v="82.102745688765523"/>
    <n v="0.41051372844382761"/>
    <s v="DEJAR"/>
    <s v="DEJAR"/>
    <x v="0"/>
  </r>
  <r>
    <x v="22"/>
    <n v="23"/>
    <s v="Cuje"/>
    <n v="24.509881938763492"/>
    <n v="8"/>
    <n v="471.81672915697879"/>
    <n v="0.1"/>
    <s v="LATIF"/>
    <n v="279.60561022900345"/>
    <n v="1.3980280511450172"/>
    <s v="DEJAR"/>
    <s v="DEJAR"/>
    <x v="0"/>
  </r>
  <r>
    <x v="22"/>
    <n v="24"/>
    <s v="Sandio"/>
    <n v="22.91833116351911"/>
    <n v="9"/>
    <n v="412.53127406810228"/>
    <n v="0.1"/>
    <s v="LATIF"/>
    <n v="238.25770348900747"/>
    <n v="1.1912885174450372"/>
    <s v="DEJAR"/>
    <s v="DEJAR"/>
    <x v="0"/>
  </r>
  <r>
    <x v="22"/>
    <n v="25"/>
    <s v="Aguacatillo"/>
    <n v="46.791592792184851"/>
    <n v="18"/>
    <n v="1719.5965087456834"/>
    <n v="0.1"/>
    <s v="LATIF"/>
    <n v="1305.8668984653179"/>
    <n v="6.5293344923265888"/>
    <s v="DEJAR"/>
    <s v="DEJAR"/>
    <x v="0"/>
  </r>
  <r>
    <x v="22"/>
    <n v="26"/>
    <s v="Sandio"/>
    <n v="16.552128062541581"/>
    <n v="6"/>
    <n v="215.17834974539909"/>
    <n v="0.1"/>
    <s v="LATIF"/>
    <n v="109.69516921537372"/>
    <n v="0.54847584607686861"/>
    <s v="DEJAR"/>
    <s v="DEJAR"/>
    <x v="0"/>
  </r>
  <r>
    <x v="22"/>
    <n v="27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22"/>
    <n v="28"/>
    <s v="Sandio"/>
    <n v="23.873261628665741"/>
    <n v="18"/>
    <n v="447.62508036903466"/>
    <n v="0.1"/>
    <s v="LATIF"/>
    <n v="262.60539541896509"/>
    <n v="1.3130269770948255"/>
    <s v="DEJAR"/>
    <s v="DEJAR"/>
    <x v="0"/>
  </r>
  <r>
    <x v="22"/>
    <n v="29"/>
    <s v="Roble"/>
    <n v="28.647913954398888"/>
    <n v="20"/>
    <n v="644.58011573140982"/>
    <n v="0.1"/>
    <s v="LATIF"/>
    <n v="405.53929002221889"/>
    <n v="2.0276964501110943"/>
    <s v="DEJAR"/>
    <s v="DEJAR"/>
    <x v="0"/>
  </r>
  <r>
    <x v="22"/>
    <n v="30"/>
    <s v="Roble"/>
    <n v="25.464812403910123"/>
    <n v="20"/>
    <n v="509.29786921987943"/>
    <n v="0.1"/>
    <s v="LATIF"/>
    <n v="306.27418137209492"/>
    <n v="1.5313709068604744"/>
    <s v="DEJAR"/>
    <s v="DEJAR"/>
    <x v="0"/>
  </r>
  <r>
    <x v="22"/>
    <n v="32"/>
    <s v="Mano de León"/>
    <n v="22.91833116351911"/>
    <n v="10"/>
    <n v="412.53127406810228"/>
    <n v="0.1"/>
    <s v="LATIF"/>
    <n v="238.25770348900747"/>
    <n v="1.1912885174450372"/>
    <s v="DEJAR"/>
    <s v="DEJAR"/>
    <x v="0"/>
  </r>
  <r>
    <x v="22"/>
    <n v="33"/>
    <s v="Cerezo"/>
    <n v="17.507058527688208"/>
    <n v="6"/>
    <n v="240.72282099845862"/>
    <n v="0.1"/>
    <s v="LATIF"/>
    <n v="125.38576871607694"/>
    <n v="0.62692884358038459"/>
    <s v="DEJAR"/>
    <s v="DEJAR"/>
    <x v="0"/>
  </r>
  <r>
    <x v="22"/>
    <n v="35"/>
    <s v="Roble"/>
    <n v="22.281710853421359"/>
    <n v="8"/>
    <n v="389.93118112147022"/>
    <n v="0.1"/>
    <s v="LATIF"/>
    <n v="222.7850284848646"/>
    <n v="1.1139251424243228"/>
    <s v="DEJAR"/>
    <s v="DEJAR"/>
    <x v="0"/>
  </r>
  <r>
    <x v="22"/>
    <n v="36"/>
    <s v="Palmilla"/>
    <n v="21.963400698372482"/>
    <n v="2"/>
    <n v="378.86986802435092"/>
    <n v="0.1"/>
    <s v="Palma"/>
    <n v="19.238790948127587"/>
    <n v="9.6193954740637924E-2"/>
    <s v="DEJAR"/>
    <s v="DEPURAR"/>
    <x v="1"/>
  </r>
  <r>
    <x v="22"/>
    <n v="37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2"/>
    <n v="38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2"/>
    <n v="40"/>
    <s v="Palmilla"/>
    <n v="10.18592496156405"/>
    <n v="5"/>
    <n v="81.487659075180716"/>
    <n v="0.1"/>
    <s v="Palma"/>
    <n v="52.824370122452407"/>
    <n v="0.26412185061226201"/>
    <s v="DEJAR"/>
    <s v="DEJAR"/>
    <x v="0"/>
  </r>
  <r>
    <x v="22"/>
    <n v="41"/>
    <s v="Palmilla"/>
    <n v="15.278887442346074"/>
    <n v="5"/>
    <n v="183.34723291915657"/>
    <n v="0.1"/>
    <s v="Palma"/>
    <n v="52.824370122452407"/>
    <n v="0.26412185061226201"/>
    <s v="DEJAR"/>
    <s v="DEJAR"/>
    <x v="0"/>
  </r>
  <r>
    <x v="22"/>
    <n v="42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22"/>
    <n v="43"/>
    <s v="Palmilla"/>
    <n v="17.507058527688208"/>
    <n v="6"/>
    <n v="240.72282099845862"/>
    <n v="0.1"/>
    <s v="Palma"/>
    <n v="62.957985757508652"/>
    <n v="0.31478992878754319"/>
    <s v="DEJAR"/>
    <s v="DEJAR"/>
    <x v="0"/>
  </r>
  <r>
    <x v="22"/>
    <n v="44"/>
    <s v="Sandio"/>
    <n v="16.870438217590458"/>
    <n v="10"/>
    <n v="223.53401791228774"/>
    <n v="0.1"/>
    <s v="LATIF"/>
    <n v="114.79028939810112"/>
    <n v="0.5739514469905056"/>
    <s v="DEJAR"/>
    <s v="DEJAR"/>
    <x v="0"/>
  </r>
  <r>
    <x v="22"/>
    <n v="45"/>
    <s v="Sandio"/>
    <n v="13.687336667101691"/>
    <n v="10"/>
    <n v="147.13933752930578"/>
    <n v="0.1"/>
    <s v="LATIF"/>
    <n v="69.737242592229606"/>
    <n v="0.34868621296114799"/>
    <s v="DEJAR"/>
    <s v="DEJAR"/>
    <x v="0"/>
  </r>
  <r>
    <x v="22"/>
    <n v="46"/>
    <s v="Sandio"/>
    <n v="16.233817907492703"/>
    <n v="8"/>
    <n v="206.98183716264163"/>
    <n v="0.1"/>
    <s v="LATIF"/>
    <n v="104.73382464001311"/>
    <n v="0.52366912320006553"/>
    <s v="DEJAR"/>
    <s v="DEJAR"/>
    <x v="0"/>
  </r>
  <r>
    <x v="22"/>
    <n v="47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2"/>
    <n v="49"/>
    <s v="Palmilla"/>
    <n v="15.915507752443826"/>
    <n v="4"/>
    <n v="198.94448016401537"/>
    <n v="0.1"/>
    <s v="Palma"/>
    <n v="42.22722295144743"/>
    <n v="0.21113611475723715"/>
    <s v="DEJAR"/>
    <s v="DEPURAR"/>
    <x v="1"/>
  </r>
  <r>
    <x v="23"/>
    <n v="1"/>
    <s v="Palmilla"/>
    <n v="29.602844419545519"/>
    <n v="5"/>
    <n v="688.26832357542776"/>
    <n v="0.1"/>
    <s v="Palma"/>
    <n v="52.824370122452407"/>
    <n v="0.26412185061226201"/>
    <s v="DEJAR"/>
    <s v="DEJAR"/>
    <x v="0"/>
  </r>
  <r>
    <x v="23"/>
    <n v="2"/>
    <s v="Palmilla"/>
    <n v="10.18592496156405"/>
    <n v="3"/>
    <n v="81.487659075180716"/>
    <n v="0.1"/>
    <s v="Palma"/>
    <n v="31.07198362279307"/>
    <n v="0.15535991811396535"/>
    <s v="DEJAR"/>
    <s v="DEPURAR"/>
    <x v="1"/>
  </r>
  <r>
    <x v="23"/>
    <n v="3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3"/>
    <n v="5"/>
    <s v="Cerezo"/>
    <n v="14.642267132248321"/>
    <n v="6"/>
    <n v="168.38660801082264"/>
    <n v="0.1"/>
    <s v="LATIF"/>
    <n v="81.898564993474494"/>
    <n v="0.40949282496737244"/>
    <s v="DEJAR"/>
    <s v="DEJAR"/>
    <x v="0"/>
  </r>
  <r>
    <x v="23"/>
    <n v="6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3"/>
    <n v="7"/>
    <s v="Palmilla"/>
    <n v="14.642267132248321"/>
    <n v="3"/>
    <n v="168.38660801082264"/>
    <n v="0.1"/>
    <s v="Palma"/>
    <n v="31.07198362279307"/>
    <n v="0.15535991811396535"/>
    <s v="DEJAR"/>
    <s v="DEPURAR"/>
    <x v="1"/>
  </r>
  <r>
    <x v="23"/>
    <n v="8"/>
    <s v="Palmilla"/>
    <n v="22.281710853421359"/>
    <n v="4"/>
    <n v="389.93118112147022"/>
    <n v="0.1"/>
    <s v="Palma"/>
    <n v="42.22722295144743"/>
    <n v="0.21113611475723715"/>
    <s v="DEJAR"/>
    <s v="DEPURAR"/>
    <x v="1"/>
  </r>
  <r>
    <x v="23"/>
    <n v="9"/>
    <s v="Palmilla"/>
    <n v="15.915507752443826"/>
    <n v="5"/>
    <n v="198.94448016401537"/>
    <n v="0.1"/>
    <s v="Palma"/>
    <n v="52.824370122452407"/>
    <n v="0.26412185061226201"/>
    <s v="DEJAR"/>
    <s v="DEJAR"/>
    <x v="0"/>
  </r>
  <r>
    <x v="23"/>
    <n v="10"/>
    <s v="Palmilla"/>
    <n v="17.825368682737086"/>
    <n v="5"/>
    <n v="249.55595591774087"/>
    <n v="0.1"/>
    <s v="Palma"/>
    <n v="52.824370122452407"/>
    <n v="0.26412185061226201"/>
    <s v="DEJAR"/>
    <s v="DEJAR"/>
    <x v="0"/>
  </r>
  <r>
    <x v="23"/>
    <n v="11"/>
    <s v="Palmilla"/>
    <n v="12.095785891857309"/>
    <n v="2"/>
    <n v="114.91033174273529"/>
    <n v="0.1"/>
    <s v="Palma"/>
    <n v="19.238790948127587"/>
    <n v="9.6193954740637924E-2"/>
    <s v="DEJAR"/>
    <s v="DEPURAR"/>
    <x v="1"/>
  </r>
  <r>
    <x v="23"/>
    <n v="12"/>
    <s v="Palmilla"/>
    <n v="28.329603799350011"/>
    <n v="5"/>
    <n v="630.33569095166638"/>
    <n v="0.1"/>
    <s v="Palma"/>
    <n v="52.824370122452407"/>
    <n v="0.26412185061226201"/>
    <s v="DEJAR"/>
    <s v="DEJAR"/>
    <x v="0"/>
  </r>
  <r>
    <x v="23"/>
    <n v="13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23"/>
    <n v="14"/>
    <s v="Palmilla"/>
    <n v="12.414096046906185"/>
    <n v="4"/>
    <n v="121.03782173178695"/>
    <n v="0.1"/>
    <s v="Palma"/>
    <n v="42.22722295144743"/>
    <n v="0.21113611475723715"/>
    <s v="DEJAR"/>
    <s v="DEPURAR"/>
    <x v="1"/>
  </r>
  <r>
    <x v="23"/>
    <n v="15"/>
    <s v="Palmilla"/>
    <n v="22.281710853421359"/>
    <n v="3"/>
    <n v="389.93118112147022"/>
    <n v="0.1"/>
    <s v="Palma"/>
    <n v="31.07198362279307"/>
    <n v="0.15535991811396535"/>
    <s v="DEJAR"/>
    <s v="DEPURAR"/>
    <x v="1"/>
  </r>
  <r>
    <x v="23"/>
    <n v="16"/>
    <s v="Aguacatillo"/>
    <n v="21.00847023322585"/>
    <n v="6"/>
    <n v="346.64086223778037"/>
    <n v="0.1"/>
    <s v="LATIF"/>
    <n v="193.63218163466485"/>
    <n v="0.96816090817332412"/>
    <s v="DEJAR"/>
    <s v="DEJAR"/>
    <x v="0"/>
  </r>
  <r>
    <x v="23"/>
    <n v="17"/>
    <s v="Palmilla"/>
    <n v="22.281710853421359"/>
    <n v="6"/>
    <n v="389.93118112147022"/>
    <n v="0.1"/>
    <s v="Palma"/>
    <n v="62.957985757508652"/>
    <n v="0.31478992878754319"/>
    <s v="DEJAR"/>
    <s v="DEJAR"/>
    <x v="0"/>
  </r>
  <r>
    <x v="23"/>
    <n v="18"/>
    <s v="Palmilla"/>
    <n v="22.281710853421359"/>
    <n v="8"/>
    <n v="389.93118112147022"/>
    <n v="0.1"/>
    <s v="Palma"/>
    <n v="82.102745688765523"/>
    <n v="0.41051372844382761"/>
    <s v="DEJAR"/>
    <s v="DEJAR"/>
    <x v="0"/>
  </r>
  <r>
    <x v="23"/>
    <n v="19"/>
    <s v="Aguacatillo"/>
    <n v="18.780299147883717"/>
    <n v="9"/>
    <n v="277.01029418037507"/>
    <n v="0.1"/>
    <s v="LATIF"/>
    <n v="148.22445121913327"/>
    <n v="0.74112225609566629"/>
    <s v="DEJAR"/>
    <s v="DEJAR"/>
    <x v="0"/>
  </r>
  <r>
    <x v="23"/>
    <n v="20"/>
    <s v="Palmilla"/>
    <n v="15.278887442346074"/>
    <n v="5"/>
    <n v="183.34723291915657"/>
    <n v="0.1"/>
    <s v="Palma"/>
    <n v="52.824370122452407"/>
    <n v="0.26412185061226201"/>
    <s v="DEJAR"/>
    <s v="DEJAR"/>
    <x v="0"/>
  </r>
  <r>
    <x v="23"/>
    <n v="21"/>
    <s v="Cerezo"/>
    <n v="13.369026512052814"/>
    <n v="8"/>
    <n v="140.37522520372926"/>
    <n v="0.1"/>
    <s v="LATIF"/>
    <n v="65.933675901847053"/>
    <n v="0.32966837950923522"/>
    <s v="DEJAR"/>
    <s v="DEJAR"/>
    <x v="0"/>
  </r>
  <r>
    <x v="23"/>
    <n v="22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23"/>
    <n v="24"/>
    <s v="Palmilla"/>
    <n v="10.504235116612925"/>
    <n v="5"/>
    <n v="86.660215559445092"/>
    <n v="0.1"/>
    <s v="Palma"/>
    <n v="52.824370122452407"/>
    <n v="0.26412185061226201"/>
    <s v="DEJAR"/>
    <s v="DEJAR"/>
    <x v="0"/>
  </r>
  <r>
    <x v="23"/>
    <n v="25"/>
    <s v="Mano de León"/>
    <n v="22.91833116351911"/>
    <n v="10"/>
    <n v="412.53127406810228"/>
    <n v="0.1"/>
    <s v="LATIF"/>
    <n v="238.25770348900747"/>
    <n v="1.1912885174450372"/>
    <s v="DEJAR"/>
    <s v="DEJAR"/>
    <x v="0"/>
  </r>
  <r>
    <x v="23"/>
    <n v="26"/>
    <s v="Palmilla"/>
    <n v="14.642267132248321"/>
    <n v="4"/>
    <n v="168.38660801082264"/>
    <n v="0.1"/>
    <s v="Palma"/>
    <n v="42.22722295144743"/>
    <n v="0.21113611475723715"/>
    <s v="DEJAR"/>
    <s v="DEPURAR"/>
    <x v="1"/>
  </r>
  <r>
    <x v="23"/>
    <n v="27"/>
    <s v="Sandio"/>
    <n v="12.732406201955062"/>
    <n v="8"/>
    <n v="127.32446730496986"/>
    <n v="0.1"/>
    <s v="LATIF"/>
    <n v="58.695172426043968"/>
    <n v="0.29347586213021981"/>
    <s v="DEJAR"/>
    <s v="DEJAR"/>
    <x v="0"/>
  </r>
  <r>
    <x v="23"/>
    <n v="28"/>
    <s v="Sandio"/>
    <n v="11.777475736808432"/>
    <n v="8"/>
    <n v="108.94199733781484"/>
    <n v="0.1"/>
    <s v="LATIF"/>
    <n v="48.741721531207368"/>
    <n v="0.2437086076560368"/>
    <s v="DEJAR"/>
    <s v="DEJAR"/>
    <x v="0"/>
  </r>
  <r>
    <x v="23"/>
    <n v="29"/>
    <s v="Palmilla"/>
    <n v="22.91833116351911"/>
    <n v="8"/>
    <n v="412.53127406810228"/>
    <n v="0.1"/>
    <s v="Palma"/>
    <n v="82.102745688765523"/>
    <n v="0.41051372844382761"/>
    <s v="DEJAR"/>
    <s v="DEJAR"/>
    <x v="0"/>
  </r>
  <r>
    <x v="23"/>
    <n v="30"/>
    <s v="Palmilla"/>
    <n v="25.146502248861246"/>
    <n v="8"/>
    <n v="496.64500028144801"/>
    <n v="0.1"/>
    <s v="Palma"/>
    <n v="82.102745688765523"/>
    <n v="0.41051372844382761"/>
    <s v="DEJAR"/>
    <s v="DEJAR"/>
    <x v="0"/>
  </r>
  <r>
    <x v="23"/>
    <n v="31"/>
    <s v="Palmilla"/>
    <n v="38.197218605865181"/>
    <n v="15"/>
    <n v="1145.9202057447285"/>
    <n v="0.1"/>
    <s v="Palma"/>
    <n v="141.18808068496872"/>
    <n v="0.70594040342484354"/>
    <s v="DEJAR"/>
    <s v="DEJAR"/>
    <x v="0"/>
  </r>
  <r>
    <x v="23"/>
    <n v="32"/>
    <s v="Roble"/>
    <n v="118.41137767818208"/>
    <n v="20"/>
    <n v="11012.293177206844"/>
    <n v="0.1"/>
    <s v="LATIF"/>
    <n v="11939.638437971706"/>
    <n v="59.698192189858524"/>
    <s v="DEJAR"/>
    <s v="DEJAR"/>
    <x v="0"/>
  </r>
  <r>
    <x v="23"/>
    <n v="33"/>
    <s v="Palmilla"/>
    <n v="25.146502248861246"/>
    <n v="4"/>
    <n v="496.64500028144801"/>
    <n v="0.1"/>
    <s v="Palma"/>
    <n v="42.22722295144743"/>
    <n v="0.21113611475723715"/>
    <s v="DEJAR"/>
    <s v="DEPURAR"/>
    <x v="1"/>
  </r>
  <r>
    <x v="23"/>
    <n v="34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3"/>
    <n v="35"/>
    <s v="Malcote"/>
    <n v="24.509881938763492"/>
    <n v="8"/>
    <n v="471.81672915697879"/>
    <n v="0.1"/>
    <s v="LATIF"/>
    <n v="279.60561022900345"/>
    <n v="1.3980280511450172"/>
    <s v="DEJAR"/>
    <s v="DEJAR"/>
    <x v="0"/>
  </r>
  <r>
    <x v="23"/>
    <n v="36"/>
    <s v="Roble"/>
    <n v="11.777475736808432"/>
    <n v="15"/>
    <n v="108.94199733781484"/>
    <n v="0.1"/>
    <s v="LATIF"/>
    <n v="48.741721531207368"/>
    <n v="0.2437086076560368"/>
    <s v="DEJAR"/>
    <s v="DEJAR"/>
    <x v="0"/>
  </r>
  <r>
    <x v="23"/>
    <n v="37"/>
    <s v="Roble"/>
    <n v="16.552128062541581"/>
    <n v="13"/>
    <n v="215.17834974539909"/>
    <n v="0.1"/>
    <s v="LATIF"/>
    <n v="109.69516921537372"/>
    <n v="0.54847584607686861"/>
    <s v="DEJAR"/>
    <s v="DEJAR"/>
    <x v="0"/>
  </r>
  <r>
    <x v="23"/>
    <n v="38"/>
    <s v="Palmilla"/>
    <n v="54.749346668406766"/>
    <n v="12"/>
    <n v="2354.2294004688924"/>
    <n v="0.1"/>
    <s v="Palma"/>
    <n v="117.07181217677756"/>
    <n v="0.58535906088388778"/>
    <s v="DEJAR"/>
    <s v="DEJAR"/>
    <x v="0"/>
  </r>
  <r>
    <x v="23"/>
    <n v="39"/>
    <s v="Palmilla"/>
    <n v="17.507058527688208"/>
    <n v="5"/>
    <n v="240.72282099845862"/>
    <n v="0.1"/>
    <s v="Palma"/>
    <n v="52.824370122452407"/>
    <n v="0.26412185061226201"/>
    <s v="DEJAR"/>
    <s v="DEJAR"/>
    <x v="0"/>
  </r>
  <r>
    <x v="23"/>
    <n v="40"/>
    <s v="Palmilla"/>
    <n v="13.050716357003939"/>
    <n v="10"/>
    <n v="133.77026846228395"/>
    <n v="0.1"/>
    <s v="Palma"/>
    <n v="100.05740827111657"/>
    <n v="0.50028704135558288"/>
    <s v="DEJAR"/>
    <s v="DEJAR"/>
    <x v="0"/>
  </r>
  <r>
    <x v="23"/>
    <n v="41"/>
    <s v="Guamo"/>
    <n v="17.825368682737086"/>
    <n v="12"/>
    <n v="249.55595591774087"/>
    <n v="0.1"/>
    <s v="LATIF"/>
    <n v="130.88805589127705"/>
    <n v="0.65444027945638528"/>
    <s v="DEJAR"/>
    <s v="DEJAR"/>
    <x v="0"/>
  </r>
  <r>
    <x v="23"/>
    <n v="42"/>
    <s v="Aguacatillo"/>
    <n v="35.014117055376417"/>
    <n v="16"/>
    <n v="962.89128399383446"/>
    <n v="0.1"/>
    <s v="LATIF"/>
    <n v="654.26886201952004"/>
    <n v="3.2713443100976001"/>
    <s v="DEJAR"/>
    <s v="DEJAR"/>
    <x v="0"/>
  </r>
  <r>
    <x v="23"/>
    <n v="43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4"/>
    <n v="1"/>
    <s v="Palmilla"/>
    <n v="24.191571783714618"/>
    <n v="3"/>
    <n v="459.64132697094118"/>
    <n v="0.1"/>
    <s v="Palma"/>
    <n v="31.07198362279307"/>
    <n v="0.15535991811396535"/>
    <s v="DEJAR"/>
    <s v="DEPURAR"/>
    <x v="1"/>
  </r>
  <r>
    <x v="24"/>
    <n v="2"/>
    <s v="Palmilla"/>
    <n v="16.233817907492703"/>
    <n v="2.5"/>
    <n v="206.98183716264163"/>
    <n v="0.1"/>
    <s v="Palma"/>
    <n v="25.248088908650967"/>
    <n v="0.12624044454325481"/>
    <s v="DEJAR"/>
    <s v="DEPURAR"/>
    <x v="1"/>
  </r>
  <r>
    <x v="24"/>
    <n v="3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4"/>
    <n v="4"/>
    <s v="Palmilla"/>
    <n v="13.687336667101691"/>
    <n v="2.5"/>
    <n v="147.13933752930578"/>
    <n v="0.1"/>
    <s v="Palma"/>
    <n v="25.248088908650967"/>
    <n v="0.12624044454325481"/>
    <s v="DEJAR"/>
    <s v="DEPURAR"/>
    <x v="1"/>
  </r>
  <r>
    <x v="24"/>
    <n v="5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24"/>
    <n v="6"/>
    <s v="Palmilla"/>
    <n v="24.828192093812369"/>
    <n v="2.5"/>
    <n v="484.15128692714779"/>
    <n v="0.1"/>
    <s v="Palma"/>
    <n v="25.248088908650967"/>
    <n v="0.12624044454325481"/>
    <s v="DEJAR"/>
    <s v="DEPURAR"/>
    <x v="1"/>
  </r>
  <r>
    <x v="24"/>
    <n v="7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4"/>
    <n v="8"/>
    <s v="Palmilla"/>
    <n v="25.464812403910123"/>
    <n v="4"/>
    <n v="509.29786921987943"/>
    <n v="0.1"/>
    <s v="Palma"/>
    <n v="42.22722295144743"/>
    <n v="0.21113611475723715"/>
    <s v="DEJAR"/>
    <s v="DEPURAR"/>
    <x v="1"/>
  </r>
  <r>
    <x v="24"/>
    <n v="9"/>
    <s v="Palmilla"/>
    <n v="22.91833116351911"/>
    <n v="3"/>
    <n v="412.53127406810228"/>
    <n v="0.1"/>
    <s v="Palma"/>
    <n v="31.07198362279307"/>
    <n v="0.15535991811396535"/>
    <s v="DEJAR"/>
    <s v="DEPURAR"/>
    <x v="1"/>
  </r>
  <r>
    <x v="24"/>
    <n v="10"/>
    <s v="Palmilla"/>
    <n v="14.323956977199444"/>
    <n v="2.5"/>
    <n v="161.14502893285245"/>
    <n v="0.1"/>
    <s v="Palma"/>
    <n v="25.248088908650967"/>
    <n v="0.12624044454325481"/>
    <s v="DEJAR"/>
    <s v="DEPURAR"/>
    <x v="1"/>
  </r>
  <r>
    <x v="24"/>
    <n v="11"/>
    <s v="Palmilla"/>
    <n v="24.828192093812369"/>
    <n v="4"/>
    <n v="484.15128692714779"/>
    <n v="0.1"/>
    <s v="Palma"/>
    <n v="42.22722295144743"/>
    <n v="0.21113611475723715"/>
    <s v="DEJAR"/>
    <s v="DEPURAR"/>
    <x v="1"/>
  </r>
  <r>
    <x v="24"/>
    <n v="12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24"/>
    <n v="13"/>
    <s v="Palmilla"/>
    <n v="15.915507752443826"/>
    <n v="3"/>
    <n v="198.94448016401537"/>
    <n v="0.1"/>
    <s v="Palma"/>
    <n v="31.07198362279307"/>
    <n v="0.15535991811396535"/>
    <s v="DEJAR"/>
    <s v="DEPURAR"/>
    <x v="1"/>
  </r>
  <r>
    <x v="24"/>
    <n v="14"/>
    <s v="Palmilla"/>
    <n v="28.647913954398888"/>
    <n v="6"/>
    <n v="644.58011573140982"/>
    <n v="0.1"/>
    <s v="Palma"/>
    <n v="62.957985757508652"/>
    <n v="0.31478992878754319"/>
    <s v="DEJAR"/>
    <s v="DEJAR"/>
    <x v="0"/>
  </r>
  <r>
    <x v="24"/>
    <n v="15"/>
    <s v="Palmilla"/>
    <n v="19.098609302932591"/>
    <n v="4"/>
    <n v="286.48005143618212"/>
    <n v="0.1"/>
    <s v="Palma"/>
    <n v="42.22722295144743"/>
    <n v="0.21113611475723715"/>
    <s v="DEJAR"/>
    <s v="DEPURAR"/>
    <x v="1"/>
  </r>
  <r>
    <x v="24"/>
    <n v="16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24"/>
    <n v="17"/>
    <s v="Palmilla"/>
    <n v="9.8676148065151725"/>
    <n v="3"/>
    <n v="76.47425817504751"/>
    <n v="0.1"/>
    <s v="Palma"/>
    <n v="31.07198362279307"/>
    <n v="0.15535991811396535"/>
    <s v="DEPURAR"/>
    <s v="DEPURAR"/>
    <x v="1"/>
  </r>
  <r>
    <x v="24"/>
    <n v="18"/>
    <s v="Palmilla"/>
    <n v="16.870438217590458"/>
    <n v="2.5"/>
    <n v="223.53401791228774"/>
    <n v="0.1"/>
    <s v="Palma"/>
    <n v="25.248088908650967"/>
    <n v="0.12624044454325481"/>
    <s v="DEJAR"/>
    <s v="DEPURAR"/>
    <x v="1"/>
  </r>
  <r>
    <x v="24"/>
    <n v="19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4"/>
    <n v="20"/>
    <s v="Palmilla"/>
    <n v="22.281710853421359"/>
    <n v="2.5"/>
    <n v="389.93118112147022"/>
    <n v="0.1"/>
    <s v="Palma"/>
    <n v="25.248088908650967"/>
    <n v="0.12624044454325481"/>
    <s v="DEJAR"/>
    <s v="DEPURAR"/>
    <x v="1"/>
  </r>
  <r>
    <x v="24"/>
    <n v="21"/>
    <s v="Palmilla"/>
    <n v="22.91833116351911"/>
    <n v="3"/>
    <n v="412.53127406810228"/>
    <n v="0.1"/>
    <s v="Palma"/>
    <n v="31.07198362279307"/>
    <n v="0.15535991811396535"/>
    <s v="DEJAR"/>
    <s v="DEPURAR"/>
    <x v="1"/>
  </r>
  <r>
    <x v="24"/>
    <n v="22"/>
    <s v="Mano de León"/>
    <n v="42.335250621500577"/>
    <n v="17"/>
    <n v="1407.6515638485071"/>
    <n v="0.1"/>
    <s v="LATIF"/>
    <n v="1028.7219288088575"/>
    <n v="5.1436096440442869"/>
    <s v="DEJAR"/>
    <s v="DEJAR"/>
    <x v="0"/>
  </r>
  <r>
    <x v="24"/>
    <n v="23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24"/>
    <n v="24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4"/>
    <n v="25"/>
    <s v="Palmilla"/>
    <n v="16.552128062541581"/>
    <n v="4"/>
    <n v="215.17834974539909"/>
    <n v="0.1"/>
    <s v="Palma"/>
    <n v="42.22722295144743"/>
    <n v="0.21113611475723715"/>
    <s v="DEJAR"/>
    <s v="DEPURAR"/>
    <x v="1"/>
  </r>
  <r>
    <x v="24"/>
    <n v="26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4"/>
    <n v="27"/>
    <s v="Palmilla"/>
    <n v="23.873261628665741"/>
    <n v="3"/>
    <n v="447.62508036903466"/>
    <n v="0.1"/>
    <s v="Palma"/>
    <n v="31.07198362279307"/>
    <n v="0.15535991811396535"/>
    <s v="DEJAR"/>
    <s v="DEPURAR"/>
    <x v="1"/>
  </r>
  <r>
    <x v="24"/>
    <n v="28"/>
    <s v="Cuje"/>
    <n v="14.323956977199444"/>
    <n v="6"/>
    <n v="161.14502893285245"/>
    <n v="0.1"/>
    <s v="LATIF"/>
    <n v="77.718593342580505"/>
    <n v="0.3885929667129025"/>
    <s v="DEJAR"/>
    <s v="DEJAR"/>
    <x v="0"/>
  </r>
  <r>
    <x v="24"/>
    <n v="29"/>
    <s v="Palmilla"/>
    <n v="19.098609302932591"/>
    <n v="3"/>
    <n v="286.48005143618212"/>
    <n v="0.1"/>
    <s v="Palma"/>
    <n v="31.07198362279307"/>
    <n v="0.15535991811396535"/>
    <s v="DEJAR"/>
    <s v="DEPURAR"/>
    <x v="1"/>
  </r>
  <r>
    <x v="24"/>
    <n v="30"/>
    <s v="Palmilla"/>
    <n v="24.191571783714618"/>
    <n v="3"/>
    <n v="459.64132697094118"/>
    <n v="0.1"/>
    <s v="Palma"/>
    <n v="31.07198362279307"/>
    <n v="0.15535991811396535"/>
    <s v="DEJAR"/>
    <s v="DEPURAR"/>
    <x v="1"/>
  </r>
  <r>
    <x v="24"/>
    <n v="32"/>
    <s v="Palmilla"/>
    <n v="25.464812403910123"/>
    <n v="2.5"/>
    <n v="509.29786921987943"/>
    <n v="0.1"/>
    <s v="Palma"/>
    <n v="25.248088908650967"/>
    <n v="0.12624044454325481"/>
    <s v="DEJAR"/>
    <s v="DEPURAR"/>
    <x v="1"/>
  </r>
  <r>
    <x v="24"/>
    <n v="33"/>
    <s v="Palmilla"/>
    <n v="23.873261628665741"/>
    <n v="4"/>
    <n v="447.62508036903466"/>
    <n v="0.1"/>
    <s v="Palma"/>
    <n v="42.22722295144743"/>
    <n v="0.21113611475723715"/>
    <s v="DEJAR"/>
    <s v="DEPURAR"/>
    <x v="1"/>
  </r>
  <r>
    <x v="24"/>
    <n v="34"/>
    <s v="Palmilla"/>
    <n v="10.822545271661802"/>
    <n v="4"/>
    <n v="91.99192762784071"/>
    <n v="0.1"/>
    <s v="Palma"/>
    <n v="42.22722295144743"/>
    <n v="0.21113611475723715"/>
    <s v="DEJAR"/>
    <s v="DEPURAR"/>
    <x v="1"/>
  </r>
  <r>
    <x v="24"/>
    <n v="35"/>
    <s v="Palmilla"/>
    <n v="22.91833116351911"/>
    <n v="3"/>
    <n v="412.53127406810228"/>
    <n v="0.1"/>
    <s v="Palma"/>
    <n v="31.07198362279307"/>
    <n v="0.15535991811396535"/>
    <s v="DEJAR"/>
    <s v="DEPURAR"/>
    <x v="1"/>
  </r>
  <r>
    <x v="24"/>
    <n v="36"/>
    <s v="Palmilla"/>
    <n v="10.504235116612925"/>
    <n v="4"/>
    <n v="86.660215559445092"/>
    <n v="0.1"/>
    <s v="Palma"/>
    <n v="42.22722295144743"/>
    <n v="0.21113611475723715"/>
    <s v="DEJAR"/>
    <s v="DEPURAR"/>
    <x v="1"/>
  </r>
  <r>
    <x v="24"/>
    <n v="37"/>
    <s v="Palmilla"/>
    <n v="17.507058527688208"/>
    <n v="3"/>
    <n v="240.72282099845862"/>
    <n v="0.1"/>
    <s v="Palma"/>
    <n v="31.07198362279307"/>
    <n v="0.15535991811396535"/>
    <s v="DEJAR"/>
    <s v="DEPURAR"/>
    <x v="1"/>
  </r>
  <r>
    <x v="24"/>
    <n v="38"/>
    <s v="Palmilla"/>
    <n v="14.642267132248321"/>
    <n v="2"/>
    <n v="168.38660801082264"/>
    <n v="0.1"/>
    <s v="Palma"/>
    <n v="19.238790948127587"/>
    <n v="9.6193954740637924E-2"/>
    <s v="DEJAR"/>
    <s v="DEPURAR"/>
    <x v="1"/>
  </r>
  <r>
    <x v="24"/>
    <n v="39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24"/>
    <n v="40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24"/>
    <n v="41"/>
    <s v="Palmilla"/>
    <n v="12.732406201955062"/>
    <n v="4.5"/>
    <n v="127.32446730496986"/>
    <n v="0.1"/>
    <s v="Palma"/>
    <n v="47.589020124374471"/>
    <n v="0.23794510062187235"/>
    <s v="DEJAR"/>
    <s v="DEPURAR"/>
    <x v="1"/>
  </r>
  <r>
    <x v="24"/>
    <n v="42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24"/>
    <n v="43"/>
    <s v="Palmilla"/>
    <n v="10.504235116612925"/>
    <n v="4"/>
    <n v="86.660215559445092"/>
    <n v="0.1"/>
    <s v="Palma"/>
    <n v="42.22722295144743"/>
    <n v="0.21113611475723715"/>
    <s v="DEJAR"/>
    <s v="DEPURAR"/>
    <x v="1"/>
  </r>
  <r>
    <x v="24"/>
    <n v="44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24"/>
    <n v="45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4"/>
    <n v="46"/>
    <s v="Palmilla"/>
    <n v="18.143678837785963"/>
    <n v="3"/>
    <n v="258.54824642115443"/>
    <n v="0.1"/>
    <s v="Palma"/>
    <n v="31.07198362279307"/>
    <n v="0.15535991811396535"/>
    <s v="DEJAR"/>
    <s v="DEPURAR"/>
    <x v="1"/>
  </r>
  <r>
    <x v="24"/>
    <n v="47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4"/>
    <n v="48"/>
    <s v="Palmilla"/>
    <n v="14.960577287297196"/>
    <n v="4"/>
    <n v="175.78734267292398"/>
    <n v="0.1"/>
    <s v="Palma"/>
    <n v="42.22722295144743"/>
    <n v="0.21113611475723715"/>
    <s v="DEJAR"/>
    <s v="DEPURAR"/>
    <x v="1"/>
  </r>
  <r>
    <x v="24"/>
    <n v="49"/>
    <s v="Roble"/>
    <n v="36.605667830620803"/>
    <n v="13"/>
    <n v="1052.4163000676415"/>
    <n v="0.1"/>
    <s v="LATIF"/>
    <n v="727.39495115943635"/>
    <n v="3.6369747557971812"/>
    <s v="DEJAR"/>
    <s v="DEJAR"/>
    <x v="0"/>
  </r>
  <r>
    <x v="24"/>
    <n v="50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4"/>
    <n v="51"/>
    <s v="Palmilla"/>
    <n v="11.777475736808432"/>
    <n v="4"/>
    <n v="108.94199733781484"/>
    <n v="0.1"/>
    <s v="Palma"/>
    <n v="42.22722295144743"/>
    <n v="0.21113611475723715"/>
    <s v="DEJAR"/>
    <s v="DEPURAR"/>
    <x v="1"/>
  </r>
  <r>
    <x v="24"/>
    <n v="52"/>
    <s v="Palmilla"/>
    <n v="14.323956977199444"/>
    <n v="4"/>
    <n v="161.14502893285245"/>
    <n v="0.1"/>
    <s v="Palma"/>
    <n v="42.22722295144743"/>
    <n v="0.21113611475723715"/>
    <s v="DEJAR"/>
    <s v="DEPURAR"/>
    <x v="1"/>
  </r>
  <r>
    <x v="24"/>
    <n v="53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24"/>
    <n v="54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4"/>
    <n v="55"/>
    <s v="Mano de León"/>
    <n v="22.281710853421359"/>
    <n v="8"/>
    <n v="389.93118112147022"/>
    <n v="0.1"/>
    <s v="LATIF"/>
    <n v="222.7850284848646"/>
    <n v="1.1139251424243228"/>
    <s v="DEJAR"/>
    <s v="DEJAR"/>
    <x v="0"/>
  </r>
  <r>
    <x v="24"/>
    <n v="56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24"/>
    <n v="57"/>
    <s v="Palmilla"/>
    <n v="13.687336667101691"/>
    <n v="2"/>
    <n v="147.13933752930578"/>
    <n v="0.1"/>
    <s v="Palma"/>
    <n v="19.238790948127587"/>
    <n v="9.6193954740637924E-2"/>
    <s v="DEJAR"/>
    <s v="DEPURAR"/>
    <x v="1"/>
  </r>
  <r>
    <x v="24"/>
    <n v="58"/>
    <s v="Palmilla"/>
    <n v="13.369026512052814"/>
    <n v="2"/>
    <n v="140.37522520372926"/>
    <n v="0.1"/>
    <s v="Palma"/>
    <n v="19.238790948127587"/>
    <n v="9.6193954740637924E-2"/>
    <s v="DEJAR"/>
    <s v="DEPURAR"/>
    <x v="1"/>
  </r>
  <r>
    <x v="24"/>
    <n v="59"/>
    <s v="Palmilla"/>
    <n v="15.597197597394951"/>
    <n v="4"/>
    <n v="191.06627874952039"/>
    <n v="0.1"/>
    <s v="Palma"/>
    <n v="42.22722295144743"/>
    <n v="0.21113611475723715"/>
    <s v="DEJAR"/>
    <s v="DEPURAR"/>
    <x v="1"/>
  </r>
  <r>
    <x v="24"/>
    <n v="60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24"/>
    <n v="61"/>
    <s v="Roble"/>
    <n v="41.380320156353953"/>
    <n v="16"/>
    <n v="1344.8646859087441"/>
    <n v="0.1"/>
    <s v="LATIF"/>
    <n v="974.27485158257059"/>
    <n v="4.8713742579128523"/>
    <s v="DEJAR"/>
    <s v="DEJAR"/>
    <x v="0"/>
  </r>
  <r>
    <x v="24"/>
    <n v="62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24"/>
    <n v="63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24"/>
    <n v="64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24"/>
    <n v="65"/>
    <s v="Cerezo"/>
    <n v="10.822545271661802"/>
    <n v="6"/>
    <n v="91.99192762784071"/>
    <n v="0.1"/>
    <s v="LATIF"/>
    <n v="39.844803225585046"/>
    <n v="0.19922401612792523"/>
    <s v="DEJAR"/>
    <s v="DEJAR"/>
    <x v="0"/>
  </r>
  <r>
    <x v="24"/>
    <n v="66"/>
    <s v="Palmilla"/>
    <n v="105.67897147622701"/>
    <n v="16"/>
    <n v="8771.3825526393721"/>
    <n v="0.1"/>
    <s v="Palma"/>
    <n v="148.91089180578973"/>
    <n v="0.74455445902894857"/>
    <s v="DEJAR"/>
    <s v="DEJAR"/>
    <x v="0"/>
  </r>
  <r>
    <x v="24"/>
    <n v="67"/>
    <s v="Palmilla"/>
    <n v="15.915507752443826"/>
    <n v="3"/>
    <n v="198.94448016401537"/>
    <n v="0.1"/>
    <s v="Palma"/>
    <n v="31.07198362279307"/>
    <n v="0.15535991811396535"/>
    <s v="DEJAR"/>
    <s v="DEPURAR"/>
    <x v="1"/>
  </r>
  <r>
    <x v="24"/>
    <n v="68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24"/>
    <n v="69"/>
    <s v="Palmilla"/>
    <n v="28.647913954398888"/>
    <n v="6"/>
    <n v="644.58011573140982"/>
    <n v="0.1"/>
    <s v="Palma"/>
    <n v="62.957985757508652"/>
    <n v="0.31478992878754319"/>
    <s v="DEJAR"/>
    <s v="DEJAR"/>
    <x v="0"/>
  </r>
  <r>
    <x v="24"/>
    <n v="70"/>
    <s v="Palmilla"/>
    <n v="28.329603799350011"/>
    <n v="5"/>
    <n v="630.33569095166638"/>
    <n v="0.1"/>
    <s v="Palma"/>
    <n v="52.824370122452407"/>
    <n v="0.26412185061226201"/>
    <s v="DEJAR"/>
    <s v="DEJAR"/>
    <x v="0"/>
  </r>
  <r>
    <x v="24"/>
    <n v="71"/>
    <s v="Palmilla"/>
    <n v="15.597197597394951"/>
    <n v="3"/>
    <n v="191.06627874952039"/>
    <n v="0.1"/>
    <s v="Palma"/>
    <n v="31.07198362279307"/>
    <n v="0.15535991811396535"/>
    <s v="DEJAR"/>
    <s v="DEPURAR"/>
    <x v="1"/>
  </r>
  <r>
    <x v="24"/>
    <n v="72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4"/>
    <n v="73"/>
    <s v="Sandio"/>
    <n v="25.464812403910123"/>
    <n v="8"/>
    <n v="509.29786921987943"/>
    <n v="0.1"/>
    <s v="LATIF"/>
    <n v="306.27418137209492"/>
    <n v="1.5313709068604744"/>
    <s v="DEJAR"/>
    <s v="DEJAR"/>
    <x v="0"/>
  </r>
  <r>
    <x v="24"/>
    <n v="74"/>
    <s v="Palmilla"/>
    <n v="13.369026512052814"/>
    <n v="2.5"/>
    <n v="140.37522520372926"/>
    <n v="0.1"/>
    <s v="Palma"/>
    <n v="25.248088908650967"/>
    <n v="0.12624044454325481"/>
    <s v="DEJAR"/>
    <s v="DEPURAR"/>
    <x v="1"/>
  </r>
  <r>
    <x v="24"/>
    <n v="75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24"/>
    <n v="76"/>
    <s v="Palmilla"/>
    <n v="14.642267132248321"/>
    <n v="2.5"/>
    <n v="168.38660801082264"/>
    <n v="0.1"/>
    <s v="Palma"/>
    <n v="25.248088908650967"/>
    <n v="0.12624044454325481"/>
    <s v="DEJAR"/>
    <s v="DEPURAR"/>
    <x v="1"/>
  </r>
  <r>
    <x v="24"/>
    <n v="77"/>
    <s v="Palmilla"/>
    <n v="22.91833116351911"/>
    <n v="3"/>
    <n v="412.53127406810228"/>
    <n v="0.1"/>
    <s v="Palma"/>
    <n v="31.07198362279307"/>
    <n v="0.15535991811396535"/>
    <s v="DEJAR"/>
    <s v="DEPURAR"/>
    <x v="1"/>
  </r>
  <r>
    <x v="24"/>
    <n v="78"/>
    <s v="Palmilla"/>
    <n v="16.870438217590458"/>
    <n v="1.75"/>
    <n v="223.53401791228774"/>
    <n v="0.1"/>
    <s v="Palma"/>
    <n v="16.161114764244658"/>
    <n v="8.0805573821223289E-2"/>
    <s v="DEJAR"/>
    <s v="DEPURAR"/>
    <x v="1"/>
  </r>
  <r>
    <x v="24"/>
    <n v="80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24"/>
    <n v="81"/>
    <s v="Palmilla"/>
    <n v="13.369026512052814"/>
    <n v="1.5"/>
    <n v="140.37522520372926"/>
    <n v="0.1"/>
    <s v="Palma"/>
    <n v="13.035280163655273"/>
    <n v="6.5176400818276359E-2"/>
    <s v="DEJAR"/>
    <s v="DEPURAR"/>
    <x v="1"/>
  </r>
  <r>
    <x v="24"/>
    <n v="82"/>
    <s v="Palmilla"/>
    <n v="11.459165581759555"/>
    <n v="1.5"/>
    <n v="103.13281851702557"/>
    <n v="0.1"/>
    <s v="Palma"/>
    <n v="13.035280163655273"/>
    <n v="6.5176400818276359E-2"/>
    <s v="DEJAR"/>
    <s v="DEPURAR"/>
    <x v="1"/>
  </r>
  <r>
    <x v="24"/>
    <n v="83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4"/>
    <n v="84"/>
    <s v="Palmilla"/>
    <n v="24.191571783714618"/>
    <n v="2"/>
    <n v="459.64132697094118"/>
    <n v="0.1"/>
    <s v="Palma"/>
    <n v="19.238790948127587"/>
    <n v="9.6193954740637924E-2"/>
    <s v="DEJAR"/>
    <s v="DEPURAR"/>
    <x v="1"/>
  </r>
  <r>
    <x v="24"/>
    <n v="85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24"/>
    <n v="86"/>
    <s v="Roble"/>
    <n v="47.746523257331482"/>
    <n v="15"/>
    <n v="1790.5003214761387"/>
    <n v="0.1"/>
    <s v="LATIF"/>
    <n v="1370.2873538224931"/>
    <n v="6.8514367691124649"/>
    <s v="DEJAR"/>
    <s v="DEJAR"/>
    <x v="0"/>
  </r>
  <r>
    <x v="24"/>
    <n v="87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24"/>
    <n v="88"/>
    <s v="Palmilla"/>
    <n v="14.960577287297196"/>
    <n v="2"/>
    <n v="175.78734267292398"/>
    <n v="0.1"/>
    <s v="Palma"/>
    <n v="19.238790948127587"/>
    <n v="9.6193954740637924E-2"/>
    <s v="DEJAR"/>
    <s v="DEPURAR"/>
    <x v="1"/>
  </r>
  <r>
    <x v="24"/>
    <n v="89"/>
    <s v="Palmilla"/>
    <n v="14.642267132248321"/>
    <n v="2"/>
    <n v="168.38660801082264"/>
    <n v="0.1"/>
    <s v="Palma"/>
    <n v="19.238790948127587"/>
    <n v="9.6193954740637924E-2"/>
    <s v="DEJAR"/>
    <s v="DEPURAR"/>
    <x v="1"/>
  </r>
  <r>
    <x v="24"/>
    <n v="90"/>
    <s v="Palmilla"/>
    <n v="12.732406201955062"/>
    <n v="4"/>
    <n v="127.32446730496986"/>
    <n v="0.1"/>
    <s v="Palma"/>
    <n v="42.22722295144743"/>
    <n v="0.21113611475723715"/>
    <s v="DEJAR"/>
    <s v="DEPURAR"/>
    <x v="1"/>
  </r>
  <r>
    <x v="24"/>
    <n v="91"/>
    <s v="Palmilla"/>
    <n v="19.098609302932591"/>
    <n v="4"/>
    <n v="286.48005143618212"/>
    <n v="0.1"/>
    <s v="Palma"/>
    <n v="42.22722295144743"/>
    <n v="0.21113611475723715"/>
    <s v="DEJAR"/>
    <s v="DEPURAR"/>
    <x v="1"/>
  </r>
  <r>
    <x v="24"/>
    <n v="92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24"/>
    <n v="93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24"/>
    <n v="94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24"/>
    <n v="95"/>
    <s v="Palmilla"/>
    <n v="19.735229613030345"/>
    <n v="4"/>
    <n v="305.89703270019004"/>
    <n v="0.1"/>
    <s v="Palma"/>
    <n v="42.22722295144743"/>
    <n v="0.21113611475723715"/>
    <s v="DEJAR"/>
    <s v="DEPURAR"/>
    <x v="1"/>
  </r>
  <r>
    <x v="24"/>
    <n v="96"/>
    <s v="Palmilla"/>
    <n v="19.098609302932591"/>
    <n v="4"/>
    <n v="286.48005143618212"/>
    <n v="0.1"/>
    <s v="Palma"/>
    <n v="42.22722295144743"/>
    <n v="0.21113611475723715"/>
    <s v="DEJAR"/>
    <s v="DEPURAR"/>
    <x v="1"/>
  </r>
  <r>
    <x v="24"/>
    <n v="97"/>
    <s v="Palmilla"/>
    <n v="27.056363179154506"/>
    <n v="1.5"/>
    <n v="574.94954767400452"/>
    <n v="0.1"/>
    <s v="Palma"/>
    <n v="13.035280163655273"/>
    <n v="6.5176400818276359E-2"/>
    <s v="DEJAR"/>
    <s v="DEPURAR"/>
    <x v="1"/>
  </r>
  <r>
    <x v="24"/>
    <n v="98"/>
    <s v="Palmilla"/>
    <n v="13.369026512052814"/>
    <n v="4"/>
    <n v="140.37522520372926"/>
    <n v="0.1"/>
    <s v="Palma"/>
    <n v="42.22722295144743"/>
    <n v="0.21113611475723715"/>
    <s v="DEJAR"/>
    <s v="DEPURAR"/>
    <x v="1"/>
  </r>
  <r>
    <x v="24"/>
    <n v="99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4"/>
    <n v="100"/>
    <s v="Palmilla"/>
    <n v="27.374673334203383"/>
    <n v="3"/>
    <n v="588.55735011722311"/>
    <n v="0.1"/>
    <s v="Palma"/>
    <n v="31.07198362279307"/>
    <n v="0.15535991811396535"/>
    <s v="DEJAR"/>
    <s v="DEPURAR"/>
    <x v="1"/>
  </r>
  <r>
    <x v="24"/>
    <n v="101"/>
    <s v="Palmilla"/>
    <n v="14.005646822150567"/>
    <n v="1.5"/>
    <n v="154.06260543901348"/>
    <n v="0.1"/>
    <s v="Palma"/>
    <n v="13.035280163655273"/>
    <n v="6.5176400818276359E-2"/>
    <s v="DEJAR"/>
    <s v="DEPURAR"/>
    <x v="1"/>
  </r>
  <r>
    <x v="24"/>
    <n v="102"/>
    <s v="Palmilla"/>
    <n v="14.323956977199444"/>
    <n v="2"/>
    <n v="161.14502893285245"/>
    <n v="0.1"/>
    <s v="Palma"/>
    <n v="19.238790948127587"/>
    <n v="9.6193954740637924E-2"/>
    <s v="DEJAR"/>
    <s v="DEPURAR"/>
    <x v="1"/>
  </r>
  <r>
    <x v="24"/>
    <n v="103"/>
    <s v="Roble"/>
    <n v="38.197218605865181"/>
    <n v="15"/>
    <n v="1145.9202057447285"/>
    <n v="0.1"/>
    <s v="LATIF"/>
    <n v="805.055209382768"/>
    <n v="4.0252760469138398"/>
    <s v="DEJAR"/>
    <s v="DEJAR"/>
    <x v="0"/>
  </r>
  <r>
    <x v="24"/>
    <n v="104"/>
    <s v="Roble"/>
    <n v="34.377496745278663"/>
    <n v="15"/>
    <n v="928.19536665322994"/>
    <n v="0.1"/>
    <s v="LATIF"/>
    <n v="626.270893975121"/>
    <n v="3.1313544698756051"/>
    <s v="DEJAR"/>
    <s v="DEJAR"/>
    <x v="0"/>
  </r>
  <r>
    <x v="24"/>
    <n v="105"/>
    <s v="Palmilla"/>
    <n v="18.143678837785963"/>
    <n v="4"/>
    <n v="258.54824642115443"/>
    <n v="0.1"/>
    <s v="Palma"/>
    <n v="42.22722295144743"/>
    <n v="0.21113611475723715"/>
    <s v="DEJAR"/>
    <s v="DEPURAR"/>
    <x v="1"/>
  </r>
  <r>
    <x v="24"/>
    <n v="106"/>
    <s v="Aguacatillo"/>
    <n v="28.647913954398888"/>
    <n v="15"/>
    <n v="644.58011573140982"/>
    <n v="0.1"/>
    <s v="LATIF"/>
    <n v="405.53929002221889"/>
    <n v="2.0276964501110943"/>
    <s v="DEJAR"/>
    <s v="DEJAR"/>
    <x v="0"/>
  </r>
  <r>
    <x v="24"/>
    <n v="107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24"/>
    <n v="108"/>
    <s v="Palmilla"/>
    <n v="12.095785891857309"/>
    <n v="4"/>
    <n v="114.91033174273529"/>
    <n v="0.1"/>
    <s v="Palma"/>
    <n v="42.22722295144743"/>
    <n v="0.21113611475723715"/>
    <s v="DEJAR"/>
    <s v="DEPURAR"/>
    <x v="1"/>
  </r>
  <r>
    <x v="24"/>
    <n v="109"/>
    <s v="Palmilla"/>
    <n v="16.870438217590458"/>
    <n v="8"/>
    <n v="223.53401791228774"/>
    <n v="0.1"/>
    <s v="Palma"/>
    <n v="82.102745688765523"/>
    <n v="0.41051372844382761"/>
    <s v="DEJAR"/>
    <s v="DEJAR"/>
    <x v="0"/>
  </r>
  <r>
    <x v="24"/>
    <n v="110"/>
    <s v="Palmilla"/>
    <n v="9.8676148065151725"/>
    <n v="4"/>
    <n v="76.47425817504751"/>
    <n v="0.1"/>
    <s v="Palma"/>
    <n v="42.22722295144743"/>
    <n v="0.21113611475723715"/>
    <s v="DEPURAR"/>
    <s v="DEPURAR"/>
    <x v="1"/>
  </r>
  <r>
    <x v="24"/>
    <n v="111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24"/>
    <n v="112"/>
    <s v="Palmilla"/>
    <n v="11.459165581759555"/>
    <n v="4"/>
    <n v="103.13281851702557"/>
    <n v="0.1"/>
    <s v="Palma"/>
    <n v="42.22722295144743"/>
    <n v="0.21113611475723715"/>
    <s v="DEJAR"/>
    <s v="DEPURAR"/>
    <x v="1"/>
  </r>
  <r>
    <x v="24"/>
    <n v="113"/>
    <s v="Palmilla"/>
    <n v="11.140855426710679"/>
    <n v="4"/>
    <n v="97.482795280367554"/>
    <n v="0.1"/>
    <s v="Palma"/>
    <n v="42.22722295144743"/>
    <n v="0.21113611475723715"/>
    <s v="DEJAR"/>
    <s v="DEPURAR"/>
    <x v="1"/>
  </r>
  <r>
    <x v="24"/>
    <n v="114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24"/>
    <n v="115"/>
    <s v="Sandio"/>
    <n v="17.825368682737086"/>
    <n v="8"/>
    <n v="249.55595591774087"/>
    <n v="0.1"/>
    <s v="LATIF"/>
    <n v="130.88805589127705"/>
    <n v="0.65444027945638528"/>
    <s v="DEJAR"/>
    <s v="DEJAR"/>
    <x v="0"/>
  </r>
  <r>
    <x v="24"/>
    <n v="116"/>
    <s v="Palmilla"/>
    <n v="23.236641318567987"/>
    <n v="4"/>
    <n v="424.07005391761521"/>
    <n v="0.1"/>
    <s v="Palma"/>
    <n v="42.22722295144743"/>
    <n v="0.21113611475723715"/>
    <s v="DEJAR"/>
    <s v="DEPURAR"/>
    <x v="1"/>
  </r>
  <r>
    <x v="24"/>
    <n v="117"/>
    <s v="Palmilla"/>
    <n v="22.91833116351911"/>
    <n v="4"/>
    <n v="412.53127406810228"/>
    <n v="0.1"/>
    <s v="Palma"/>
    <n v="42.22722295144743"/>
    <n v="0.21113611475723715"/>
    <s v="DEJAR"/>
    <s v="DEPURAR"/>
    <x v="1"/>
  </r>
  <r>
    <x v="24"/>
    <n v="118"/>
    <s v="Palmilla"/>
    <n v="14.642267132248321"/>
    <n v="4"/>
    <n v="168.38660801082264"/>
    <n v="0.1"/>
    <s v="Palma"/>
    <n v="42.22722295144743"/>
    <n v="0.21113611475723715"/>
    <s v="DEJAR"/>
    <s v="DEPURAR"/>
    <x v="1"/>
  </r>
  <r>
    <x v="24"/>
    <n v="119"/>
    <s v="Palmilla"/>
    <n v="22.91833116351911"/>
    <n v="2"/>
    <n v="412.53127406810228"/>
    <n v="0.1"/>
    <s v="Palma"/>
    <n v="19.238790948127587"/>
    <n v="9.6193954740637924E-2"/>
    <s v="DEJAR"/>
    <s v="DEPURAR"/>
    <x v="1"/>
  </r>
  <r>
    <x v="24"/>
    <n v="120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24"/>
    <n v="121"/>
    <s v="Palmilla"/>
    <n v="17.507058527688208"/>
    <n v="4"/>
    <n v="240.72282099845862"/>
    <n v="0.1"/>
    <s v="Palma"/>
    <n v="42.22722295144743"/>
    <n v="0.21113611475723715"/>
    <s v="DEJAR"/>
    <s v="DEPURAR"/>
    <x v="1"/>
  </r>
  <r>
    <x v="25"/>
    <n v="1"/>
    <s v="Latifoliado"/>
    <n v="10.504235116612925"/>
    <n v="10"/>
    <n v="86.660215559445092"/>
    <n v="0.1"/>
    <s v="LATIF"/>
    <n v="37.108169671246159"/>
    <n v="0.18554084835623078"/>
    <s v="DEJAR"/>
    <s v="DEJAR"/>
    <x v="0"/>
  </r>
  <r>
    <x v="25"/>
    <n v="2"/>
    <s v="Latifoliado"/>
    <n v="16.042831814463376"/>
    <n v="15"/>
    <n v="202.1403242933701"/>
    <n v="0.1"/>
    <s v="LATIF"/>
    <n v="101.82081777539555"/>
    <n v="0.50910408887697767"/>
    <s v="DEJAR"/>
    <s v="DEJAR"/>
    <x v="0"/>
  </r>
  <r>
    <x v="25"/>
    <n v="3"/>
    <s v="Duraznillo"/>
    <n v="15.278887442346074"/>
    <n v="15"/>
    <n v="183.34723291915657"/>
    <n v="0.1"/>
    <s v="LATIF"/>
    <n v="90.642458108728349"/>
    <n v="0.45321229054364176"/>
    <s v="DEJAR"/>
    <s v="DEJAR"/>
    <x v="0"/>
  </r>
  <r>
    <x v="25"/>
    <n v="4"/>
    <s v="Duraznillo"/>
    <n v="16.552128062541581"/>
    <n v="15"/>
    <n v="215.17834974539909"/>
    <n v="0.1"/>
    <s v="LATIF"/>
    <n v="109.69516921537372"/>
    <n v="0.54847584607686861"/>
    <s v="DEJAR"/>
    <s v="DEJAR"/>
    <x v="0"/>
  </r>
  <r>
    <x v="25"/>
    <n v="5"/>
    <s v="Duraznillo"/>
    <n v="14.005646822150567"/>
    <n v="4"/>
    <n v="154.06260543901348"/>
    <n v="0.1"/>
    <s v="LATIF"/>
    <n v="73.665181252498542"/>
    <n v="0.36832590626249273"/>
    <s v="DEJAR"/>
    <s v="DEPURAR"/>
    <x v="1"/>
  </r>
  <r>
    <x v="25"/>
    <n v="6"/>
    <s v="Duraznillo"/>
    <n v="19.735229613030345"/>
    <n v="8"/>
    <n v="305.89703270019004"/>
    <n v="0.1"/>
    <s v="LATIF"/>
    <n v="166.82452181713487"/>
    <n v="0.83412260908567426"/>
    <s v="DEJAR"/>
    <s v="DEJAR"/>
    <x v="0"/>
  </r>
  <r>
    <x v="25"/>
    <n v="7"/>
    <s v="Latifoliado"/>
    <n v="29.602844419545519"/>
    <n v="23"/>
    <n v="688.26832357542776"/>
    <n v="0.1"/>
    <s v="LATIF"/>
    <n v="438.50562179287272"/>
    <n v="2.1925281089643636"/>
    <s v="DEJAR"/>
    <s v="DEJAR"/>
    <x v="0"/>
  </r>
  <r>
    <x v="25"/>
    <n v="8"/>
    <s v="Latifoliado"/>
    <n v="31.831015504887652"/>
    <n v="20"/>
    <n v="795.7779206560615"/>
    <n v="0.1"/>
    <s v="LATIF"/>
    <n v="521.31038051202484"/>
    <n v="2.606551902560124"/>
    <s v="DEJAR"/>
    <s v="DEJAR"/>
    <x v="0"/>
  </r>
  <r>
    <x v="25"/>
    <n v="9"/>
    <s v="Latifoliado"/>
    <n v="60.797239614335417"/>
    <n v="25"/>
    <n v="2903.0774323453779"/>
    <n v="0.1"/>
    <s v="LATIF"/>
    <n v="2437.4864717273422"/>
    <n v="12.187432358636711"/>
    <s v="DEJAR"/>
    <s v="DEJAR"/>
    <x v="0"/>
  </r>
  <r>
    <x v="25"/>
    <n v="10"/>
    <s v="Roble"/>
    <n v="35.014117055376417"/>
    <n v="25"/>
    <n v="962.89128399383446"/>
    <n v="0.1"/>
    <s v="LATIF"/>
    <n v="654.26886201952004"/>
    <n v="3.2713443100976001"/>
    <s v="DEJAR"/>
    <s v="DEJAR"/>
    <x v="0"/>
  </r>
  <r>
    <x v="25"/>
    <n v="11"/>
    <s v="Latifoliado"/>
    <n v="19.098609302932591"/>
    <n v="15"/>
    <n v="286.48005143618212"/>
    <n v="0.1"/>
    <s v="LATIF"/>
    <n v="154.28285242822537"/>
    <n v="0.77141426214112685"/>
    <s v="DEJAR"/>
    <s v="DEJAR"/>
    <x v="0"/>
  </r>
  <r>
    <x v="25"/>
    <n v="12"/>
    <s v="Latifoliado"/>
    <n v="12.732406201955062"/>
    <n v="8"/>
    <n v="127.32446730496986"/>
    <n v="0.1"/>
    <s v="LATIF"/>
    <n v="58.695172426043968"/>
    <n v="0.29347586213021981"/>
    <s v="DEJAR"/>
    <s v="DEJAR"/>
    <x v="0"/>
  </r>
  <r>
    <x v="25"/>
    <n v="14"/>
    <s v="Latifoliado"/>
    <n v="22.600021008470232"/>
    <n v="25"/>
    <n v="401.15164980272056"/>
    <n v="0.1"/>
    <s v="LATIF"/>
    <n v="230.44599224959319"/>
    <n v="1.1522299612479658"/>
    <s v="DEJAR"/>
    <s v="DEJAR"/>
    <x v="0"/>
  </r>
  <r>
    <x v="25"/>
    <n v="15"/>
    <s v="Latifoliado"/>
    <n v="77.667677831925872"/>
    <n v="27"/>
    <n v="4737.7434284179271"/>
    <n v="0.1"/>
    <s v="LATIF"/>
    <n v="4369.6222861606102"/>
    <n v="21.848111430803051"/>
    <s v="DEJAR"/>
    <s v="DEJAR"/>
    <x v="0"/>
  </r>
  <r>
    <x v="25"/>
    <n v="16"/>
    <s v="Latifoliado"/>
    <n v="10.18592496156405"/>
    <n v="15"/>
    <n v="81.487659075180716"/>
    <n v="0.1"/>
    <s v="LATIF"/>
    <n v="34.483901639602834"/>
    <n v="0.17241950819801416"/>
    <s v="DEJAR"/>
    <s v="DEJAR"/>
    <x v="0"/>
  </r>
  <r>
    <x v="25"/>
    <n v="17"/>
    <s v="Latifoliado"/>
    <n v="17.825368682737086"/>
    <n v="12"/>
    <n v="249.55595591774087"/>
    <n v="0.1"/>
    <s v="LATIF"/>
    <n v="130.88805589127705"/>
    <n v="0.65444027945638528"/>
    <s v="DEJAR"/>
    <s v="DEJAR"/>
    <x v="0"/>
  </r>
  <r>
    <x v="25"/>
    <n v="18"/>
    <s v="Latifoliado"/>
    <n v="81.487399692512398"/>
    <n v="28"/>
    <n v="5215.2101808115658"/>
    <n v="0.1"/>
    <s v="LATIF"/>
    <n v="4899.3719626877719"/>
    <n v="24.496859813438856"/>
    <s v="DEJAR"/>
    <s v="DEJAR"/>
    <x v="0"/>
  </r>
  <r>
    <x v="25"/>
    <n v="19"/>
    <s v="Latifoliado"/>
    <n v="95.493046514662964"/>
    <n v="15"/>
    <n v="7162.0012859045546"/>
    <n v="0.1"/>
    <s v="LATIF"/>
    <n v="7150.2241187777554"/>
    <n v="35.751120593888771"/>
    <s v="DEJAR"/>
    <s v="DEJAR"/>
    <x v="0"/>
  </r>
  <r>
    <x v="25"/>
    <n v="20"/>
    <s v="Latifoliado"/>
    <n v="32.14932565993653"/>
    <n v="22"/>
    <n v="811.77305686124828"/>
    <n v="0.1"/>
    <s v="LATIF"/>
    <n v="533.82192918849148"/>
    <n v="2.669109645942457"/>
    <s v="DEJAR"/>
    <s v="DEJAR"/>
    <x v="0"/>
  </r>
  <r>
    <x v="25"/>
    <n v="21"/>
    <s v="Latifoliado"/>
    <n v="14.960577287297196"/>
    <n v="20"/>
    <n v="175.78734267292398"/>
    <n v="0.1"/>
    <s v="LATIF"/>
    <n v="86.206167554351623"/>
    <n v="0.4310308377717581"/>
    <s v="DEJAR"/>
    <s v="DEJAR"/>
    <x v="0"/>
  </r>
  <r>
    <x v="26"/>
    <n v="1"/>
    <s v="Cerezo"/>
    <n v="12.732406201955062"/>
    <n v="5"/>
    <n v="127.32446730496986"/>
    <n v="0.1"/>
    <s v="LATIF"/>
    <n v="58.695172426043968"/>
    <n v="0.29347586213021981"/>
    <s v="DEJAR"/>
    <s v="DEJAR"/>
    <x v="0"/>
  </r>
  <r>
    <x v="26"/>
    <n v="2"/>
    <s v="Cerezo"/>
    <n v="22.281710853421359"/>
    <n v="7"/>
    <n v="389.93118112147022"/>
    <n v="0.1"/>
    <s v="LATIF"/>
    <n v="222.7850284848646"/>
    <n v="1.1139251424243228"/>
    <s v="DEJAR"/>
    <s v="DEJAR"/>
    <x v="0"/>
  </r>
  <r>
    <x v="26"/>
    <n v="3"/>
    <s v="Latifoliado"/>
    <n v="11.777475736808432"/>
    <n v="5"/>
    <n v="108.94199733781484"/>
    <n v="0.1"/>
    <s v="LATIF"/>
    <n v="48.741721531207368"/>
    <n v="0.2437086076560368"/>
    <s v="DEJAR"/>
    <s v="DEJAR"/>
    <x v="0"/>
  </r>
  <r>
    <x v="26"/>
    <n v="4"/>
    <s v="Latifoliado"/>
    <n v="15.278887442346074"/>
    <n v="5"/>
    <n v="183.34723291915657"/>
    <n v="0.1"/>
    <s v="LATIF"/>
    <n v="90.642458108728349"/>
    <n v="0.45321229054364176"/>
    <s v="DEJAR"/>
    <s v="DEJAR"/>
    <x v="0"/>
  </r>
  <r>
    <x v="26"/>
    <n v="5"/>
    <s v="Latifoliado"/>
    <n v="10.18592496156405"/>
    <n v="3"/>
    <n v="81.487659075180716"/>
    <n v="0.1"/>
    <s v="LATIF"/>
    <n v="34.483901639602834"/>
    <n v="0.17241950819801416"/>
    <s v="DEJAR"/>
    <s v="DEPURAR"/>
    <x v="1"/>
  </r>
  <r>
    <x v="26"/>
    <n v="6"/>
    <s v="Latifoliado"/>
    <n v="10.18592496156405"/>
    <n v="4"/>
    <n v="81.487659075180716"/>
    <n v="0.1"/>
    <s v="LATIF"/>
    <n v="34.483901639602834"/>
    <n v="0.17241950819801416"/>
    <s v="DEJAR"/>
    <s v="DEPURAR"/>
    <x v="1"/>
  </r>
  <r>
    <x v="26"/>
    <n v="7"/>
    <s v="Latifoliado"/>
    <n v="14.642267132248321"/>
    <n v="7"/>
    <n v="168.38660801082264"/>
    <n v="0.1"/>
    <s v="LATIF"/>
    <n v="81.898564993474494"/>
    <n v="0.40949282496737244"/>
    <s v="DEJAR"/>
    <s v="DEJAR"/>
    <x v="0"/>
  </r>
  <r>
    <x v="26"/>
    <n v="8"/>
    <s v="Latifoliado"/>
    <n v="17.188748372639331"/>
    <n v="8"/>
    <n v="232.04884166330748"/>
    <n v="0.1"/>
    <s v="LATIF"/>
    <n v="120.02016605710401"/>
    <n v="0.60010083028551997"/>
    <s v="DEJAR"/>
    <s v="DEJAR"/>
    <x v="0"/>
  </r>
  <r>
    <x v="26"/>
    <n v="9"/>
    <s v="Latifoliado"/>
    <n v="14.642267132248321"/>
    <n v="4"/>
    <n v="168.38660801082264"/>
    <n v="0.1"/>
    <s v="LATIF"/>
    <n v="81.898564993474494"/>
    <n v="0.40949282496737244"/>
    <s v="DEJAR"/>
    <s v="DEPURAR"/>
    <x v="1"/>
  </r>
  <r>
    <x v="26"/>
    <n v="10"/>
    <s v="Latifoliado"/>
    <n v="24.509881938763492"/>
    <n v="7"/>
    <n v="471.81672915697879"/>
    <n v="0.1"/>
    <s v="LATIF"/>
    <n v="279.60561022900345"/>
    <n v="1.3980280511450172"/>
    <s v="DEJAR"/>
    <s v="DEJAR"/>
    <x v="0"/>
  </r>
  <r>
    <x v="26"/>
    <n v="11"/>
    <s v="Latifoliado"/>
    <n v="21.326780388274727"/>
    <n v="5"/>
    <n v="357.22470858250597"/>
    <n v="0.1"/>
    <s v="LATIF"/>
    <n v="200.69840720192283"/>
    <n v="1.003492036009614"/>
    <s v="DEJAR"/>
    <s v="DEJAR"/>
    <x v="0"/>
  </r>
  <r>
    <x v="26"/>
    <n v="12"/>
    <s v="Latifoliado"/>
    <n v="11.459165581759555"/>
    <n v="5"/>
    <n v="103.13281851702557"/>
    <n v="0.1"/>
    <s v="LATIF"/>
    <n v="45.660319539408313"/>
    <n v="0.22830159769704156"/>
    <s v="DEJAR"/>
    <s v="DEJAR"/>
    <x v="0"/>
  </r>
  <r>
    <x v="26"/>
    <n v="13"/>
    <s v="Latifoliado"/>
    <n v="14.960577287297196"/>
    <n v="6"/>
    <n v="175.78734267292398"/>
    <n v="0.1"/>
    <s v="LATIF"/>
    <n v="86.206167554351623"/>
    <n v="0.4310308377717581"/>
    <s v="DEJAR"/>
    <s v="DEJAR"/>
    <x v="0"/>
  </r>
  <r>
    <x v="26"/>
    <n v="14"/>
    <s v="Latifoliado"/>
    <n v="28.647913954398888"/>
    <n v="7"/>
    <n v="644.58011573140982"/>
    <n v="0.1"/>
    <s v="LATIF"/>
    <n v="405.53929002221889"/>
    <n v="2.0276964501110943"/>
    <s v="DEJAR"/>
    <s v="DEJAR"/>
    <x v="0"/>
  </r>
  <r>
    <x v="26"/>
    <n v="15"/>
    <s v="Latifoliado"/>
    <n v="27.056363179154506"/>
    <n v="12"/>
    <n v="574.94954767400452"/>
    <n v="0.1"/>
    <s v="LATIF"/>
    <n v="353.88786969028229"/>
    <n v="1.7694393484514115"/>
    <s v="DEJAR"/>
    <s v="DEJAR"/>
    <x v="0"/>
  </r>
  <r>
    <x v="26"/>
    <n v="16"/>
    <s v="Latifoliado"/>
    <n v="74.166266126388237"/>
    <n v="28"/>
    <n v="4320.198753449693"/>
    <n v="0.1"/>
    <s v="LATIF"/>
    <n v="3914.6495070948909"/>
    <n v="19.573247535474454"/>
    <s v="DEJAR"/>
    <s v="DEJAR"/>
    <x v="0"/>
  </r>
  <r>
    <x v="26"/>
    <n v="17"/>
    <s v="Latifoliado"/>
    <n v="21.00847023322585"/>
    <n v="3"/>
    <n v="346.64086223778037"/>
    <n v="0.1"/>
    <s v="LATIF"/>
    <n v="193.63218163466485"/>
    <n v="0.96816090817332412"/>
    <s v="DEJAR"/>
    <s v="DEPURAR"/>
    <x v="1"/>
  </r>
  <r>
    <x v="26"/>
    <n v="18"/>
    <s v="Latifoliado"/>
    <n v="126.05082139935512"/>
    <n v="30"/>
    <n v="12479.071040560097"/>
    <n v="0.1"/>
    <s v="LATIF"/>
    <n v="13858.263842097236"/>
    <n v="69.291319210486179"/>
    <s v="DEJAR"/>
    <s v="DEJAR"/>
    <x v="0"/>
  </r>
  <r>
    <x v="26"/>
    <n v="19"/>
    <s v="Latifoliado"/>
    <n v="123.18603000391522"/>
    <n v="30"/>
    <n v="11918.286339873768"/>
    <n v="0.1"/>
    <s v="LATIF"/>
    <n v="13119.320295308156"/>
    <n v="65.596601476540783"/>
    <s v="DEJAR"/>
    <s v="DEJAR"/>
    <x v="0"/>
  </r>
  <r>
    <x v="27"/>
    <n v="1"/>
    <s v="Latifoliado"/>
    <n v="12.414096046906185"/>
    <n v="3"/>
    <n v="121.03782173178695"/>
    <n v="0.1"/>
    <s v="LATIF"/>
    <n v="55.257950664746026"/>
    <n v="0.27628975332373013"/>
    <s v="DEJAR"/>
    <s v="DEPURAR"/>
    <x v="1"/>
  </r>
  <r>
    <x v="27"/>
    <n v="2"/>
    <s v="Latifoliado"/>
    <n v="22.281710853421359"/>
    <n v="15"/>
    <n v="389.93118112147022"/>
    <n v="0.1"/>
    <s v="LATIF"/>
    <n v="222.7850284848646"/>
    <n v="1.1139251424243228"/>
    <s v="DEJAR"/>
    <s v="DEJAR"/>
    <x v="0"/>
  </r>
  <r>
    <x v="27"/>
    <n v="3"/>
    <s v="Latifoliado"/>
    <n v="14.005646822150567"/>
    <n v="8"/>
    <n v="154.06260543901348"/>
    <n v="0.1"/>
    <s v="LATIF"/>
    <n v="73.665181252498542"/>
    <n v="0.36832590626249273"/>
    <s v="DEJAR"/>
    <s v="DEJAR"/>
    <x v="0"/>
  </r>
  <r>
    <x v="27"/>
    <n v="4"/>
    <s v="Latifoliado"/>
    <n v="17.188748372639331"/>
    <n v="2"/>
    <n v="232.04884166330748"/>
    <n v="0.1"/>
    <s v="LATIF"/>
    <n v="120.02016605710401"/>
    <n v="0.60010083028551997"/>
    <s v="DEJAR"/>
    <s v="DEPURAR"/>
    <x v="1"/>
  </r>
  <r>
    <x v="27"/>
    <n v="5"/>
    <s v="Latifoliado"/>
    <n v="23.873261628665741"/>
    <n v="15"/>
    <n v="447.62508036903466"/>
    <n v="0.1"/>
    <s v="LATIF"/>
    <n v="262.60539541896509"/>
    <n v="1.3130269770948255"/>
    <s v="DEJAR"/>
    <s v="DEJAR"/>
    <x v="0"/>
  </r>
  <r>
    <x v="27"/>
    <n v="6"/>
    <s v="Latifoliado"/>
    <n v="19.098609302932591"/>
    <n v="15"/>
    <n v="286.48005143618212"/>
    <n v="0.1"/>
    <s v="LATIF"/>
    <n v="154.28285242822537"/>
    <n v="0.77141426214112685"/>
    <s v="DEJAR"/>
    <s v="DEJAR"/>
    <x v="0"/>
  </r>
  <r>
    <x v="27"/>
    <n v="7"/>
    <s v="Latifoliado"/>
    <n v="19.098609302932591"/>
    <n v="15"/>
    <n v="286.48005143618212"/>
    <n v="0.1"/>
    <s v="LATIF"/>
    <n v="154.28285242822537"/>
    <n v="0.77141426214112685"/>
    <s v="DEJAR"/>
    <s v="DEJAR"/>
    <x v="0"/>
  </r>
  <r>
    <x v="27"/>
    <n v="8"/>
    <s v="Latifoliado"/>
    <n v="15.915507752443826"/>
    <n v="5"/>
    <n v="198.94448016401537"/>
    <n v="0.1"/>
    <s v="LATIF"/>
    <n v="99.905263103015685"/>
    <n v="0.49952631551507842"/>
    <s v="DEJAR"/>
    <s v="DEJAR"/>
    <x v="0"/>
  </r>
  <r>
    <x v="27"/>
    <n v="9"/>
    <s v="Latifoliado"/>
    <n v="20.053539768079222"/>
    <n v="8"/>
    <n v="315.84425670839084"/>
    <n v="0.1"/>
    <s v="LATIF"/>
    <n v="173.30957843308818"/>
    <n v="0.86654789216544081"/>
    <s v="DEJAR"/>
    <s v="DEJAR"/>
    <x v="0"/>
  </r>
  <r>
    <x v="27"/>
    <n v="10"/>
    <s v="Latifoliado"/>
    <n v="25.464812403910123"/>
    <n v="13"/>
    <n v="509.29786921987943"/>
    <n v="0.1"/>
    <s v="LATIF"/>
    <n v="306.27418137209492"/>
    <n v="1.5313709068604744"/>
    <s v="DEJAR"/>
    <s v="DEJAR"/>
    <x v="0"/>
  </r>
  <r>
    <x v="27"/>
    <n v="11"/>
    <s v="Latifoliado"/>
    <n v="21.326780388274727"/>
    <n v="6"/>
    <n v="357.22470858250597"/>
    <n v="0.1"/>
    <s v="LATIF"/>
    <n v="200.69840720192283"/>
    <n v="1.003492036009614"/>
    <s v="DEJAR"/>
    <s v="DEJAR"/>
    <x v="0"/>
  </r>
  <r>
    <x v="27"/>
    <n v="12"/>
    <s v="Latifoliado"/>
    <n v="87.535292638441049"/>
    <n v="19"/>
    <n v="6018.0705249614657"/>
    <n v="0.1"/>
    <s v="LATIF"/>
    <n v="5810.9915231329005"/>
    <n v="29.054957615664499"/>
    <s v="DEJAR"/>
    <s v="DEJAR"/>
    <x v="0"/>
  </r>
  <r>
    <x v="27"/>
    <n v="13"/>
    <s v="Latifoliado"/>
    <n v="13.369026512052814"/>
    <n v="3"/>
    <n v="140.37522520372926"/>
    <n v="0.1"/>
    <s v="LATIF"/>
    <n v="65.933675901847053"/>
    <n v="0.32966837950923522"/>
    <s v="DEJAR"/>
    <s v="DEPURAR"/>
    <x v="1"/>
  </r>
  <r>
    <x v="27"/>
    <n v="14"/>
    <s v="Latifoliado"/>
    <n v="11.140855426710679"/>
    <n v="3"/>
    <n v="97.482795280367554"/>
    <n v="0.1"/>
    <s v="LATIF"/>
    <n v="42.69509627706298"/>
    <n v="0.21347548138531489"/>
    <s v="DEJAR"/>
    <s v="DEPURAR"/>
    <x v="1"/>
  </r>
  <r>
    <x v="27"/>
    <n v="15"/>
    <s v="Latifoliado"/>
    <n v="22.281710853421359"/>
    <n v="10"/>
    <n v="389.93118112147022"/>
    <n v="0.1"/>
    <s v="LATIF"/>
    <n v="222.7850284848646"/>
    <n v="1.1139251424243228"/>
    <s v="DEJAR"/>
    <s v="DEJAR"/>
    <x v="0"/>
  </r>
  <r>
    <x v="27"/>
    <n v="16"/>
    <s v="Latifoliado"/>
    <n v="16.552128062541581"/>
    <n v="4"/>
    <n v="215.17834974539909"/>
    <n v="0.1"/>
    <s v="LATIF"/>
    <n v="109.69516921537372"/>
    <n v="0.54847584607686861"/>
    <s v="DEJAR"/>
    <s v="DEPURAR"/>
    <x v="1"/>
  </r>
  <r>
    <x v="27"/>
    <n v="17"/>
    <s v="Latifoliado"/>
    <n v="12.414096046906185"/>
    <n v="4"/>
    <n v="121.03782173178695"/>
    <n v="0.1"/>
    <s v="LATIF"/>
    <n v="55.257950664746026"/>
    <n v="0.27628975332373013"/>
    <s v="DEJAR"/>
    <s v="DEPURAR"/>
    <x v="1"/>
  </r>
  <r>
    <x v="27"/>
    <n v="18"/>
    <s v="Latifoliado"/>
    <n v="34.059186590229793"/>
    <n v="7"/>
    <n v="911.08614135912501"/>
    <n v="0.1"/>
    <s v="LATIF"/>
    <n v="612.53780902914446"/>
    <n v="3.062689045145722"/>
    <s v="DEJAR"/>
    <s v="DEJAR"/>
    <x v="0"/>
  </r>
  <r>
    <x v="27"/>
    <n v="19"/>
    <s v="Latifoliado"/>
    <n v="16.870438217590458"/>
    <n v="3"/>
    <n v="223.53401791228774"/>
    <n v="0.1"/>
    <s v="LATIF"/>
    <n v="114.79028939810112"/>
    <n v="0.5739514469905056"/>
    <s v="DEJAR"/>
    <s v="DEPURAR"/>
    <x v="1"/>
  </r>
  <r>
    <x v="27"/>
    <n v="20"/>
    <s v="Latifoliado"/>
    <n v="23.873261628665741"/>
    <n v="18"/>
    <n v="447.62508036903466"/>
    <n v="0.1"/>
    <s v="LATIF"/>
    <n v="262.60539541896509"/>
    <n v="1.3130269770948255"/>
    <s v="DEJAR"/>
    <s v="DEJAR"/>
    <x v="0"/>
  </r>
  <r>
    <x v="27"/>
    <n v="21"/>
    <s v="Latifoliado"/>
    <n v="15.597197597394951"/>
    <n v="12"/>
    <n v="191.06627874952039"/>
    <n v="0.1"/>
    <s v="LATIF"/>
    <n v="95.20847996207722"/>
    <n v="0.4760423998103861"/>
    <s v="DEJAR"/>
    <s v="DEJAR"/>
    <x v="0"/>
  </r>
  <r>
    <x v="27"/>
    <n v="22"/>
    <s v="Latifoliado"/>
    <n v="18.46198899283484"/>
    <n v="12"/>
    <n v="267.69969250869912"/>
    <n v="0.1"/>
    <s v="LATIF"/>
    <n v="142.30646473399739"/>
    <n v="0.71153232366998687"/>
    <s v="DEJAR"/>
    <s v="DEJAR"/>
    <x v="0"/>
  </r>
  <r>
    <x v="27"/>
    <n v="23"/>
    <s v="Latifoliado"/>
    <n v="17.825368682737086"/>
    <n v="4"/>
    <n v="249.55595591774087"/>
    <n v="0.1"/>
    <s v="LATIF"/>
    <n v="130.88805589127705"/>
    <n v="0.65444027945638528"/>
    <s v="DEJAR"/>
    <s v="DEPURAR"/>
    <x v="1"/>
  </r>
  <r>
    <x v="27"/>
    <n v="24"/>
    <s v="Latifoliado"/>
    <n v="26.738053024105628"/>
    <n v="15"/>
    <n v="561.50090081491703"/>
    <n v="0.1"/>
    <s v="LATIF"/>
    <n v="344.0450343192262"/>
    <n v="1.720225171596131"/>
    <s v="DEJAR"/>
    <s v="DEJAR"/>
    <x v="0"/>
  </r>
  <r>
    <x v="27"/>
    <n v="25"/>
    <s v="Latifoliado"/>
    <n v="12.732406201955062"/>
    <n v="3"/>
    <n v="127.32446730496986"/>
    <n v="0.1"/>
    <s v="LATIF"/>
    <n v="58.695172426043968"/>
    <n v="0.29347586213021981"/>
    <s v="DEJAR"/>
    <s v="DEPURAR"/>
    <x v="1"/>
  </r>
  <r>
    <x v="27"/>
    <n v="26"/>
    <s v="Latifoliado"/>
    <n v="12.732406201955062"/>
    <n v="15"/>
    <n v="127.32446730496986"/>
    <n v="0.1"/>
    <s v="LATIF"/>
    <n v="58.695172426043968"/>
    <n v="0.29347586213021981"/>
    <s v="DEJAR"/>
    <s v="DEJAR"/>
    <x v="0"/>
  </r>
  <r>
    <x v="27"/>
    <n v="27"/>
    <s v="Latifoliado"/>
    <n v="21.326780388274727"/>
    <n v="15"/>
    <n v="357.22470858250597"/>
    <n v="0.1"/>
    <s v="LATIF"/>
    <n v="200.69840720192283"/>
    <n v="1.003492036009614"/>
    <s v="DEJAR"/>
    <s v="DEJAR"/>
    <x v="0"/>
  </r>
  <r>
    <x v="27"/>
    <n v="28"/>
    <s v="Latifoliado"/>
    <n v="26.101432714007878"/>
    <n v="5"/>
    <n v="535.08107384913581"/>
    <n v="0.1"/>
    <s v="LATIF"/>
    <n v="324.84099204507686"/>
    <n v="1.6242049602253843"/>
    <s v="DEJAR"/>
    <s v="DEJAR"/>
    <x v="0"/>
  </r>
  <r>
    <x v="27"/>
    <n v="29"/>
    <s v="Latifoliado"/>
    <n v="20.371849923128099"/>
    <n v="6"/>
    <n v="325.95063630072286"/>
    <n v="0.1"/>
    <s v="LATIF"/>
    <n v="179.93862712461993"/>
    <n v="0.89969313562309949"/>
    <s v="DEJAR"/>
    <s v="DEJAR"/>
    <x v="0"/>
  </r>
  <r>
    <x v="27"/>
    <n v="30"/>
    <s v="Latifoliado"/>
    <n v="13.369026512052814"/>
    <n v="5"/>
    <n v="140.37522520372926"/>
    <n v="0.1"/>
    <s v="LATIF"/>
    <n v="65.933675901847053"/>
    <n v="0.32966837950923522"/>
    <s v="DEJAR"/>
    <s v="DEJAR"/>
    <x v="0"/>
  </r>
  <r>
    <x v="27"/>
    <n v="31"/>
    <s v="Latifoliado"/>
    <n v="19.735229613030345"/>
    <n v="4"/>
    <n v="305.89703270019004"/>
    <n v="0.1"/>
    <s v="LATIF"/>
    <n v="166.82452181713487"/>
    <n v="0.83412260908567426"/>
    <s v="DEJAR"/>
    <s v="DEPURAR"/>
    <x v="1"/>
  </r>
  <r>
    <x v="27"/>
    <n v="32"/>
    <s v="Latifoliado"/>
    <n v="166.47621109056243"/>
    <n v="30"/>
    <n v="21766.833885913187"/>
    <n v="0.1"/>
    <s v="LATIF"/>
    <n v="26893.810057551029"/>
    <n v="134.46905028775512"/>
    <s v="DEJAR"/>
    <s v="DEJAR"/>
    <x v="0"/>
  </r>
  <r>
    <x v="28"/>
    <n v="1"/>
    <s v="Roble"/>
    <n v="23.236641318567987"/>
    <n v="8"/>
    <n v="424.07005391761521"/>
    <n v="0.1"/>
    <s v="LATIF"/>
    <n v="246.22097298081303"/>
    <n v="1.231104864904065"/>
    <s v="DEJAR"/>
    <s v="DEJAR"/>
    <x v="0"/>
  </r>
  <r>
    <x v="28"/>
    <n v="3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8"/>
    <n v="5"/>
    <s v="Aguacate"/>
    <n v="23.873261628665741"/>
    <n v="9"/>
    <n v="447.62508036903466"/>
    <n v="0.1"/>
    <s v="LATIF"/>
    <n v="262.60539541896509"/>
    <n v="1.3130269770948255"/>
    <s v="DEJAR"/>
    <s v="DEJAR"/>
    <x v="0"/>
  </r>
  <r>
    <x v="28"/>
    <n v="6"/>
    <s v="Cerezo"/>
    <n v="13.369026512052814"/>
    <n v="5"/>
    <n v="140.37522520372926"/>
    <n v="0.1"/>
    <s v="LATIF"/>
    <n v="65.933675901847053"/>
    <n v="0.32966837950923522"/>
    <s v="DEJAR"/>
    <s v="DEJAR"/>
    <x v="0"/>
  </r>
  <r>
    <x v="28"/>
    <n v="7"/>
    <s v="Roble"/>
    <n v="22.91833116351911"/>
    <n v="8"/>
    <n v="412.53127406810228"/>
    <n v="0.1"/>
    <s v="LATIF"/>
    <n v="238.25770348900747"/>
    <n v="1.1912885174450372"/>
    <s v="DEJAR"/>
    <s v="DEJAR"/>
    <x v="0"/>
  </r>
  <r>
    <x v="28"/>
    <n v="8"/>
    <s v="Palmilla"/>
    <n v="11.459165581759555"/>
    <n v="3"/>
    <n v="103.13281851702557"/>
    <n v="0.1"/>
    <s v="Palma"/>
    <n v="31.07198362279307"/>
    <n v="0.15535991811396535"/>
    <s v="DEJAR"/>
    <s v="DEPURAR"/>
    <x v="1"/>
  </r>
  <r>
    <x v="28"/>
    <n v="9"/>
    <s v="Roble"/>
    <n v="23.873261628665741"/>
    <n v="15"/>
    <n v="447.62508036903466"/>
    <n v="0.1"/>
    <s v="LATIF"/>
    <n v="262.60539541896509"/>
    <n v="1.3130269770948255"/>
    <s v="DEJAR"/>
    <s v="DEJAR"/>
    <x v="0"/>
  </r>
  <r>
    <x v="28"/>
    <n v="10"/>
    <s v="Roble"/>
    <n v="22.91833116351911"/>
    <n v="8"/>
    <n v="412.53127406810228"/>
    <n v="0.1"/>
    <s v="LATIF"/>
    <n v="238.25770348900747"/>
    <n v="1.1912885174450372"/>
    <s v="DEJAR"/>
    <s v="DEJAR"/>
    <x v="0"/>
  </r>
  <r>
    <x v="28"/>
    <n v="11"/>
    <s v="Palmilla"/>
    <n v="11.140855426710679"/>
    <n v="2.5"/>
    <n v="97.482795280367554"/>
    <n v="0.1"/>
    <s v="Palma"/>
    <n v="25.248088908650967"/>
    <n v="0.12624044454325481"/>
    <s v="DEJAR"/>
    <s v="DEPURAR"/>
    <x v="1"/>
  </r>
  <r>
    <x v="28"/>
    <n v="13"/>
    <s v="Roble"/>
    <n v="16.552128062541581"/>
    <n v="8"/>
    <n v="215.17834974539909"/>
    <n v="0.1"/>
    <s v="LATIF"/>
    <n v="109.69516921537372"/>
    <n v="0.54847584607686861"/>
    <s v="DEJAR"/>
    <s v="DEJAR"/>
    <x v="0"/>
  </r>
  <r>
    <x v="28"/>
    <n v="15"/>
    <s v="Cerezo"/>
    <n v="13.687336667101691"/>
    <n v="5"/>
    <n v="147.13933752930578"/>
    <n v="0.1"/>
    <s v="LATIF"/>
    <n v="69.737242592229606"/>
    <n v="0.34868621296114799"/>
    <s v="DEJAR"/>
    <s v="DEJAR"/>
    <x v="0"/>
  </r>
  <r>
    <x v="28"/>
    <n v="16"/>
    <s v="Roble"/>
    <n v="20.690160078176977"/>
    <n v="8"/>
    <n v="336.21617147718604"/>
    <n v="0.1"/>
    <s v="LATIF"/>
    <n v="186.71254020763374"/>
    <n v="0.93356270103816863"/>
    <s v="DEJAR"/>
    <s v="DEJAR"/>
    <x v="0"/>
  </r>
  <r>
    <x v="28"/>
    <n v="17"/>
    <s v="Roble"/>
    <n v="29.602844419545519"/>
    <n v="15"/>
    <n v="688.26832357542776"/>
    <n v="0.1"/>
    <s v="LATIF"/>
    <n v="438.50562179287272"/>
    <n v="2.1925281089643636"/>
    <s v="DEJAR"/>
    <s v="DEJAR"/>
    <x v="0"/>
  </r>
  <r>
    <x v="28"/>
    <n v="18"/>
    <s v="Sandio"/>
    <n v="13.369026512052814"/>
    <n v="4"/>
    <n v="140.37522520372926"/>
    <n v="0.1"/>
    <s v="LATIF"/>
    <n v="65.933675901847053"/>
    <n v="0.32966837950923522"/>
    <s v="DEJAR"/>
    <s v="DEPURAR"/>
    <x v="1"/>
  </r>
  <r>
    <x v="28"/>
    <n v="21"/>
    <s v="Roble"/>
    <n v="32.467635814985407"/>
    <n v="3"/>
    <n v="827.9273486505665"/>
    <n v="0.1"/>
    <s v="LATIF"/>
    <n v="546.50604262226136"/>
    <n v="2.7325302131113065"/>
    <s v="DEJAR"/>
    <s v="DEPURAR"/>
    <x v="1"/>
  </r>
  <r>
    <x v="28"/>
    <n v="22"/>
    <s v="Guayabillo"/>
    <n v="92.309944964174193"/>
    <n v="20"/>
    <n v="6692.492312717477"/>
    <n v="0.1"/>
    <s v="LATIF"/>
    <n v="6595.1795704087781"/>
    <n v="32.975897852043886"/>
    <s v="DEJAR"/>
    <s v="DEJAR"/>
    <x v="0"/>
  </r>
  <r>
    <x v="28"/>
    <n v="23"/>
    <s v="Roble"/>
    <n v="28.647913954398888"/>
    <n v="18"/>
    <n v="644.58011573140982"/>
    <n v="0.1"/>
    <s v="LATIF"/>
    <n v="405.53929002221889"/>
    <n v="2.0276964501110943"/>
    <s v="DEJAR"/>
    <s v="DEJAR"/>
    <x v="0"/>
  </r>
  <r>
    <x v="28"/>
    <n v="24"/>
    <s v="Guayabillo"/>
    <n v="22.91833116351911"/>
    <n v="25"/>
    <n v="412.53127406810228"/>
    <n v="0.1"/>
    <s v="LATIF"/>
    <n v="238.25770348900747"/>
    <n v="1.1912885174450372"/>
    <s v="DEJAR"/>
    <s v="DEJAR"/>
    <x v="0"/>
  </r>
  <r>
    <x v="28"/>
    <n v="25"/>
    <s v="Guayabillo"/>
    <n v="25.464812403910123"/>
    <n v="25"/>
    <n v="509.29786921987943"/>
    <n v="0.1"/>
    <s v="LATIF"/>
    <n v="306.27418137209492"/>
    <n v="1.5313709068604744"/>
    <s v="DEJAR"/>
    <s v="DEJAR"/>
    <x v="0"/>
  </r>
  <r>
    <x v="28"/>
    <n v="26"/>
    <s v="Pimiento"/>
    <n v="22.91833116351911"/>
    <n v="8"/>
    <n v="412.53127406810228"/>
    <n v="0.1"/>
    <s v="LATIF"/>
    <n v="238.25770348900747"/>
    <n v="1.1912885174450372"/>
    <s v="DEJAR"/>
    <s v="DEJAR"/>
    <x v="0"/>
  </r>
  <r>
    <x v="28"/>
    <n v="27"/>
    <s v="Palmilla"/>
    <n v="17.507058527688208"/>
    <n v="8"/>
    <n v="240.72282099845862"/>
    <n v="0.1"/>
    <s v="Palma"/>
    <n v="82.102745688765523"/>
    <n v="0.41051372844382761"/>
    <s v="DEJAR"/>
    <s v="DEJAR"/>
    <x v="0"/>
  </r>
  <r>
    <x v="28"/>
    <n v="28"/>
    <s v="Malcote"/>
    <n v="55.704277133553397"/>
    <n v="20"/>
    <n v="2437.0698820091889"/>
    <n v="0.1"/>
    <s v="LATIF"/>
    <n v="1978.7001753536695"/>
    <n v="9.8935008767683463"/>
    <s v="DEJAR"/>
    <s v="DEJAR"/>
    <x v="0"/>
  </r>
  <r>
    <x v="28"/>
    <n v="29"/>
    <s v="Mano de León"/>
    <n v="13.687336667101691"/>
    <n v="8"/>
    <n v="147.13933752930578"/>
    <n v="0.1"/>
    <s v="LATIF"/>
    <n v="69.737242592229606"/>
    <n v="0.34868621296114799"/>
    <s v="DEJAR"/>
    <s v="DEJAR"/>
    <x v="0"/>
  </r>
  <r>
    <x v="28"/>
    <n v="30"/>
    <s v="Malcote"/>
    <n v="53.476106048211257"/>
    <n v="25"/>
    <n v="2246.0036032596681"/>
    <n v="0.1"/>
    <s v="LATIF"/>
    <n v="1795.2432352767062"/>
    <n v="8.9762161763835309"/>
    <s v="DEJAR"/>
    <s v="DEJAR"/>
    <x v="0"/>
  </r>
  <r>
    <x v="28"/>
    <n v="31"/>
    <s v="Mano de León"/>
    <n v="23.236641318567987"/>
    <n v="8"/>
    <n v="424.07005391761521"/>
    <n v="0.1"/>
    <s v="LATIF"/>
    <n v="246.22097298081303"/>
    <n v="1.231104864904065"/>
    <s v="DEJAR"/>
    <s v="DEJAR"/>
    <x v="0"/>
  </r>
  <r>
    <x v="28"/>
    <n v="32"/>
    <s v="Palmilla"/>
    <n v="10.504235116612925"/>
    <n v="8"/>
    <n v="86.660215559445092"/>
    <n v="0.1"/>
    <s v="Palma"/>
    <n v="82.102745688765523"/>
    <n v="0.41051372844382761"/>
    <s v="DEJAR"/>
    <s v="DEJAR"/>
    <x v="0"/>
  </r>
  <r>
    <x v="28"/>
    <n v="33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28"/>
    <n v="34"/>
    <s v="Palmilla"/>
    <n v="11.777475736808432"/>
    <n v="2.5"/>
    <n v="108.94199733781484"/>
    <n v="0.1"/>
    <s v="Palma"/>
    <n v="25.248088908650967"/>
    <n v="0.12624044454325481"/>
    <s v="DEJAR"/>
    <s v="DEPURAR"/>
    <x v="1"/>
  </r>
  <r>
    <x v="28"/>
    <n v="35"/>
    <s v="Palmilla"/>
    <n v="10.822545271661802"/>
    <n v="2.5"/>
    <n v="91.99192762784071"/>
    <n v="0.1"/>
    <s v="Palma"/>
    <n v="25.248088908650967"/>
    <n v="0.12624044454325481"/>
    <s v="DEJAR"/>
    <s v="DEPURAR"/>
    <x v="1"/>
  </r>
  <r>
    <x v="28"/>
    <n v="36"/>
    <s v="Roble"/>
    <n v="66.208512250166322"/>
    <n v="25"/>
    <n v="3442.8535959263854"/>
    <n v="0.1"/>
    <s v="LATIF"/>
    <n v="2986.7819105004078"/>
    <n v="14.933909552502037"/>
    <s v="DEJAR"/>
    <s v="DEJAR"/>
    <x v="0"/>
  </r>
  <r>
    <x v="29"/>
    <n v="1"/>
    <s v="Palmilla"/>
    <n v="10.504235116612925"/>
    <n v="2.5"/>
    <n v="86.660215559445092"/>
    <n v="0.1"/>
    <s v="Palma"/>
    <n v="25.248088908650967"/>
    <n v="0.12624044454325481"/>
    <s v="DEJAR"/>
    <s v="DEPURAR"/>
    <x v="1"/>
  </r>
  <r>
    <x v="29"/>
    <n v="2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9"/>
    <n v="3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9"/>
    <n v="4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29"/>
    <n v="5"/>
    <s v="Latifoliado"/>
    <n v="21.00847023322585"/>
    <n v="8"/>
    <n v="346.64086223778037"/>
    <n v="0.1"/>
    <s v="LATIF"/>
    <n v="193.63218163466485"/>
    <n v="0.96816090817332412"/>
    <s v="DEJAR"/>
    <s v="DEJAR"/>
    <x v="0"/>
  </r>
  <r>
    <x v="29"/>
    <n v="6"/>
    <s v="Palmilla"/>
    <n v="16.870438217590458"/>
    <n v="4"/>
    <n v="223.53401791228774"/>
    <n v="0.1"/>
    <s v="Palma"/>
    <n v="42.22722295144743"/>
    <n v="0.21113611475723715"/>
    <s v="DEJAR"/>
    <s v="DEPURAR"/>
    <x v="1"/>
  </r>
  <r>
    <x v="29"/>
    <n v="7"/>
    <s v="Roble"/>
    <n v="75.121196591534869"/>
    <n v="30"/>
    <n v="4432.1647068860011"/>
    <n v="0.1"/>
    <s v="LATIF"/>
    <n v="4035.8578482698731"/>
    <n v="20.179289241349363"/>
    <s v="DEJAR"/>
    <s v="DEJAR"/>
    <x v="0"/>
  </r>
  <r>
    <x v="29"/>
    <n v="8"/>
    <s v="Roble"/>
    <n v="38.197218605865181"/>
    <n v="25"/>
    <n v="1145.9202057447285"/>
    <n v="0.1"/>
    <s v="LATIF"/>
    <n v="805.055209382768"/>
    <n v="4.0252760469138398"/>
    <s v="DEJAR"/>
    <s v="DEJAR"/>
    <x v="0"/>
  </r>
  <r>
    <x v="29"/>
    <n v="9"/>
    <s v="Palmilla"/>
    <n v="10.822545271661802"/>
    <n v="2.25"/>
    <n v="91.99192762784071"/>
    <n v="0.1"/>
    <s v="Palma"/>
    <n v="22.267486429785951"/>
    <n v="0.11133743214892974"/>
    <s v="DEJAR"/>
    <s v="DEPURAR"/>
    <x v="1"/>
  </r>
  <r>
    <x v="29"/>
    <n v="10"/>
    <s v="Roble"/>
    <n v="76.394437211730363"/>
    <n v="30"/>
    <n v="4583.680822978914"/>
    <n v="0.1"/>
    <s v="LATIF"/>
    <n v="4200.8160981846204"/>
    <n v="21.004080490923098"/>
    <s v="DEJAR"/>
    <s v="DEJAR"/>
    <x v="0"/>
  </r>
  <r>
    <x v="29"/>
    <n v="11"/>
    <s v="Palmilla"/>
    <n v="13.050716357003939"/>
    <n v="3"/>
    <n v="133.77026846228395"/>
    <n v="0.1"/>
    <s v="Palma"/>
    <n v="31.07198362279307"/>
    <n v="0.15535991811396535"/>
    <s v="DEJAR"/>
    <s v="DEPURAR"/>
    <x v="1"/>
  </r>
  <r>
    <x v="29"/>
    <n v="12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29"/>
    <n v="13"/>
    <s v="Roble"/>
    <n v="17.825368682737086"/>
    <n v="12"/>
    <n v="249.55595591774087"/>
    <n v="0.1"/>
    <s v="LATIF"/>
    <n v="130.88805589127705"/>
    <n v="0.65444027945638528"/>
    <s v="DEJAR"/>
    <s v="DEJAR"/>
    <x v="0"/>
  </r>
  <r>
    <x v="29"/>
    <n v="14"/>
    <s v="Palmilla"/>
    <n v="16.233817907492703"/>
    <n v="3"/>
    <n v="206.98183716264163"/>
    <n v="0.1"/>
    <s v="Palma"/>
    <n v="31.07198362279307"/>
    <n v="0.15535991811396535"/>
    <s v="DEJAR"/>
    <s v="DEPURAR"/>
    <x v="1"/>
  </r>
  <r>
    <x v="29"/>
    <n v="15"/>
    <s v="Mano de León"/>
    <n v="60.47892945928654"/>
    <n v="25"/>
    <n v="2872.7582935683822"/>
    <n v="0.1"/>
    <s v="LATIF"/>
    <n v="2407.1789015429435"/>
    <n v="12.035894507714717"/>
    <s v="DEJAR"/>
    <s v="DEJAR"/>
    <x v="0"/>
  </r>
  <r>
    <x v="29"/>
    <n v="16"/>
    <s v="Aguacatillo"/>
    <n v="38.515528760914059"/>
    <n v="25"/>
    <n v="1165.0984536325395"/>
    <n v="0.1"/>
    <s v="LATIF"/>
    <n v="821.1379627389631"/>
    <n v="4.1056898136948154"/>
    <s v="DEJAR"/>
    <s v="DEJAR"/>
    <x v="0"/>
  </r>
  <r>
    <x v="29"/>
    <n v="17"/>
    <s v="Palmilla"/>
    <n v="12.095785891857309"/>
    <n v="3"/>
    <n v="114.91033174273529"/>
    <n v="0.1"/>
    <s v="Palma"/>
    <n v="31.07198362279307"/>
    <n v="0.15535991811396535"/>
    <s v="DEJAR"/>
    <s v="DEPURAR"/>
    <x v="1"/>
  </r>
  <r>
    <x v="29"/>
    <n v="18"/>
    <s v="Palmilla"/>
    <n v="15.278887442346074"/>
    <n v="5"/>
    <n v="183.34723291915657"/>
    <n v="0.1"/>
    <s v="Palma"/>
    <n v="52.824370122452407"/>
    <n v="0.26412185061226201"/>
    <s v="DEJAR"/>
    <s v="DEJAR"/>
    <x v="0"/>
  </r>
  <r>
    <x v="29"/>
    <n v="19"/>
    <s v="Palmilla"/>
    <n v="19.098609302932591"/>
    <n v="5"/>
    <n v="286.48005143618212"/>
    <n v="0.1"/>
    <s v="Palma"/>
    <n v="52.824370122452407"/>
    <n v="0.26412185061226201"/>
    <s v="DEJAR"/>
    <s v="DEJAR"/>
    <x v="0"/>
  </r>
  <r>
    <x v="29"/>
    <n v="20"/>
    <s v="Roble"/>
    <n v="39.788769381109567"/>
    <n v="20"/>
    <n v="1243.4030010250963"/>
    <n v="0.1"/>
    <s v="LATIF"/>
    <n v="887.3242648534698"/>
    <n v="4.4366213242673487"/>
    <s v="DEJAR"/>
    <s v="DEJAR"/>
    <x v="0"/>
  </r>
  <r>
    <x v="29"/>
    <n v="21"/>
    <s v="Palmilla"/>
    <n v="17.188748372639331"/>
    <n v="4"/>
    <n v="232.04884166330748"/>
    <n v="0.1"/>
    <s v="Palma"/>
    <n v="42.22722295144743"/>
    <n v="0.21113611475723715"/>
    <s v="DEJAR"/>
    <s v="DEPURAR"/>
    <x v="1"/>
  </r>
  <r>
    <x v="29"/>
    <n v="22"/>
    <s v="Palmilla"/>
    <n v="20.053539768079222"/>
    <n v="3"/>
    <n v="315.84425670839084"/>
    <n v="0.1"/>
    <s v="Palma"/>
    <n v="31.07198362279307"/>
    <n v="0.15535991811396535"/>
    <s v="DEJAR"/>
    <s v="DEPURAR"/>
    <x v="1"/>
  </r>
  <r>
    <x v="29"/>
    <n v="23"/>
    <s v="Palmilla"/>
    <n v="18.143678837785963"/>
    <n v="3"/>
    <n v="258.54824642115443"/>
    <n v="0.1"/>
    <s v="Palma"/>
    <n v="31.07198362279307"/>
    <n v="0.15535991811396535"/>
    <s v="DEJAR"/>
    <s v="DEPURAR"/>
    <x v="1"/>
  </r>
  <r>
    <x v="29"/>
    <n v="24"/>
    <s v="Latifoliado"/>
    <n v="26.101432714007878"/>
    <n v="8"/>
    <n v="535.08107384913581"/>
    <n v="0.1"/>
    <s v="LATIF"/>
    <n v="324.84099204507686"/>
    <n v="1.6242049602253843"/>
    <s v="DEJAR"/>
    <s v="DEJAR"/>
    <x v="0"/>
  </r>
  <r>
    <x v="29"/>
    <n v="25"/>
    <s v="Roble"/>
    <n v="35.014117055376417"/>
    <n v="20"/>
    <n v="962.89128399383446"/>
    <n v="0.1"/>
    <s v="LATIF"/>
    <n v="654.26886201952004"/>
    <n v="3.2713443100976001"/>
    <s v="DEJAR"/>
    <s v="DEJAR"/>
    <x v="0"/>
  </r>
  <r>
    <x v="29"/>
    <n v="26"/>
    <s v="Aguacatillo"/>
    <n v="28.647913954398888"/>
    <n v="20"/>
    <n v="644.58011573140982"/>
    <n v="0.1"/>
    <s v="LATIF"/>
    <n v="405.53929002221889"/>
    <n v="2.0276964501110943"/>
    <s v="DEJAR"/>
    <s v="DEJAR"/>
    <x v="0"/>
  </r>
  <r>
    <x v="29"/>
    <n v="27"/>
    <s v="Palmilla"/>
    <n v="13.687336667101691"/>
    <n v="2.5"/>
    <n v="147.13933752930578"/>
    <n v="0.1"/>
    <s v="Palma"/>
    <n v="25.248088908650967"/>
    <n v="0.12624044454325481"/>
    <s v="DEJAR"/>
    <s v="DEPURAR"/>
    <x v="1"/>
  </r>
  <r>
    <x v="29"/>
    <n v="28"/>
    <s v="Palmilla"/>
    <n v="19.098609302932591"/>
    <n v="5"/>
    <n v="286.48005143618212"/>
    <n v="0.1"/>
    <s v="Palma"/>
    <n v="52.824370122452407"/>
    <n v="0.26412185061226201"/>
    <s v="DEJAR"/>
    <s v="DEJAR"/>
    <x v="0"/>
  </r>
  <r>
    <x v="29"/>
    <n v="29"/>
    <s v="Mano de León"/>
    <n v="35.014117055376417"/>
    <n v="20"/>
    <n v="962.89128399383446"/>
    <n v="0.1"/>
    <s v="LATIF"/>
    <n v="654.26886201952004"/>
    <n v="3.2713443100976001"/>
    <s v="DEJAR"/>
    <s v="DEJAR"/>
    <x v="0"/>
  </r>
  <r>
    <x v="29"/>
    <n v="30"/>
    <s v="Roble"/>
    <n v="109.81700349186241"/>
    <n v="35"/>
    <n v="9471.7467006087736"/>
    <n v="0.1"/>
    <s v="LATIF"/>
    <n v="9976.8527888298959"/>
    <n v="49.884263944149481"/>
    <s v="DEJAR"/>
    <s v="DEJAR"/>
    <x v="0"/>
  </r>
  <r>
    <x v="29"/>
    <n v="31"/>
    <s v="Chucte"/>
    <n v="111.40855426710679"/>
    <n v="25"/>
    <n v="9748.2795280367554"/>
    <n v="0.1"/>
    <s v="LATIF"/>
    <n v="10324.950951474906"/>
    <n v="51.624754757374525"/>
    <s v="DEJAR"/>
    <s v="DEJAR"/>
    <x v="0"/>
  </r>
  <r>
    <x v="29"/>
    <n v="32"/>
    <s v="Roble"/>
    <n v="47.746523257331482"/>
    <n v="20"/>
    <n v="1790.5003214761387"/>
    <n v="0.1"/>
    <s v="LATIF"/>
    <n v="1370.2873538224931"/>
    <n v="6.8514367691124649"/>
    <s v="DEJAR"/>
    <s v="DEJAR"/>
    <x v="0"/>
  </r>
  <r>
    <x v="29"/>
    <n v="33"/>
    <s v="Aguacatillo"/>
    <n v="84.352191087952278"/>
    <n v="25"/>
    <n v="5588.3504478071918"/>
    <n v="0.1"/>
    <s v="LATIF"/>
    <n v="5319.9450420947896"/>
    <n v="26.599725210473945"/>
    <s v="DEJAR"/>
    <s v="DEJAR"/>
    <x v="0"/>
  </r>
  <r>
    <x v="29"/>
    <n v="34"/>
    <s v="Roble"/>
    <n v="30.23946472964327"/>
    <n v="18"/>
    <n v="718.18957339209555"/>
    <n v="0.1"/>
    <s v="LATIF"/>
    <n v="461.31796044128259"/>
    <n v="2.3065898022064126"/>
    <s v="DEJAR"/>
    <s v="DEJAR"/>
    <x v="0"/>
  </r>
  <r>
    <x v="30"/>
    <n v="1"/>
    <s v="Zapotillo"/>
    <n v="16.870438217590458"/>
    <n v="8"/>
    <n v="223.53401791228774"/>
    <n v="0.1"/>
    <s v="LATIF"/>
    <n v="114.79028939810112"/>
    <n v="0.5739514469905056"/>
    <s v="DEJAR"/>
    <s v="DEJAR"/>
    <x v="0"/>
  </r>
  <r>
    <x v="30"/>
    <n v="2"/>
    <s v="Guayabillo"/>
    <n v="33.104256125083161"/>
    <n v="20"/>
    <n v="860.71339898159636"/>
    <n v="0.1"/>
    <s v="LATIF"/>
    <n v="572.39457289684231"/>
    <n v="2.8619728644842111"/>
    <s v="DEJAR"/>
    <s v="DEJAR"/>
    <x v="0"/>
  </r>
  <r>
    <x v="30"/>
    <n v="3"/>
    <s v="Guayabillo"/>
    <n v="22.91833116351911"/>
    <n v="8"/>
    <n v="412.53127406810228"/>
    <n v="0.1"/>
    <s v="LATIF"/>
    <n v="238.25770348900747"/>
    <n v="1.1912885174450372"/>
    <s v="DEJAR"/>
    <s v="DEJAR"/>
    <x v="0"/>
  </r>
  <r>
    <x v="30"/>
    <n v="4"/>
    <s v="Aguacatillo"/>
    <n v="13.687336667101691"/>
    <n v="15"/>
    <n v="147.13933752930578"/>
    <n v="0.1"/>
    <s v="LATIF"/>
    <n v="69.737242592229606"/>
    <n v="0.34868621296114799"/>
    <s v="DEJAR"/>
    <s v="DEJAR"/>
    <x v="0"/>
  </r>
  <r>
    <x v="30"/>
    <n v="5"/>
    <s v="Cuje"/>
    <n v="30.23946472964327"/>
    <n v="20"/>
    <n v="718.18957339209555"/>
    <n v="0.1"/>
    <s v="LATIF"/>
    <n v="461.31796044128259"/>
    <n v="2.3065898022064126"/>
    <s v="DEJAR"/>
    <s v="DEJAR"/>
    <x v="0"/>
  </r>
  <r>
    <x v="30"/>
    <n v="6"/>
    <s v="Malcote"/>
    <n v="22.91833116351911"/>
    <n v="15"/>
    <n v="412.53127406810228"/>
    <n v="0.1"/>
    <s v="LATIF"/>
    <n v="238.25770348900747"/>
    <n v="1.1912885174450372"/>
    <s v="DEJAR"/>
    <s v="DEJAR"/>
    <x v="0"/>
  </r>
  <r>
    <x v="30"/>
    <n v="7"/>
    <s v="Encino"/>
    <n v="23.236641318567987"/>
    <n v="20"/>
    <n v="424.07005391761521"/>
    <n v="0.1"/>
    <s v="LATIF"/>
    <n v="246.22097298081303"/>
    <n v="1.231104864904065"/>
    <s v="DEJAR"/>
    <s v="DEJAR"/>
    <x v="0"/>
  </r>
  <r>
    <x v="30"/>
    <n v="9"/>
    <s v="Guayabillo"/>
    <n v="34.377496745278663"/>
    <n v="80"/>
    <n v="928.19536665322994"/>
    <n v="0.1"/>
    <s v="LATIF"/>
    <n v="626.270893975121"/>
    <n v="3.1313544698756051"/>
    <s v="DEJAR"/>
    <s v="DEJAR"/>
    <x v="0"/>
  </r>
  <r>
    <x v="30"/>
    <n v="10"/>
    <s v="Roble"/>
    <n v="54.749346668406766"/>
    <n v="20"/>
    <n v="2354.2294004688924"/>
    <n v="0.1"/>
    <s v="LATIF"/>
    <n v="1898.8068130301788"/>
    <n v="9.4940340651508937"/>
    <s v="DEJAR"/>
    <s v="DEJAR"/>
    <x v="0"/>
  </r>
  <r>
    <x v="30"/>
    <n v="11"/>
    <s v="Duraznillo"/>
    <n v="23.236641318567987"/>
    <n v="15"/>
    <n v="424.07005391761521"/>
    <n v="0.1"/>
    <s v="LATIF"/>
    <n v="246.22097298081303"/>
    <n v="1.231104864904065"/>
    <s v="DEJAR"/>
    <s v="DEJAR"/>
    <x v="0"/>
  </r>
  <r>
    <x v="30"/>
    <n v="12"/>
    <s v="Aguacatillo"/>
    <n v="46.473282637135974"/>
    <n v="25"/>
    <n v="1696.2802156704608"/>
    <n v="0.1"/>
    <s v="LATIF"/>
    <n v="1284.792663849099"/>
    <n v="6.4239633192454946"/>
    <s v="DEJAR"/>
    <s v="DEJAR"/>
    <x v="0"/>
  </r>
  <r>
    <x v="30"/>
    <n v="13"/>
    <s v="Aguacatillo"/>
    <n v="25.464812403910123"/>
    <n v="20"/>
    <n v="509.29786921987943"/>
    <n v="0.1"/>
    <s v="LATIF"/>
    <n v="306.27418137209492"/>
    <n v="1.5313709068604744"/>
    <s v="DEJAR"/>
    <s v="DEJAR"/>
    <x v="0"/>
  </r>
  <r>
    <x v="30"/>
    <n v="14"/>
    <s v="Aceituno"/>
    <n v="13.687336667101691"/>
    <n v="15"/>
    <n v="147.13933752930578"/>
    <n v="0.1"/>
    <s v="LATIF"/>
    <n v="69.737242592229606"/>
    <n v="0.34868621296114799"/>
    <s v="DEJAR"/>
    <s v="DEJAR"/>
    <x v="0"/>
  </r>
  <r>
    <x v="30"/>
    <n v="15"/>
    <s v="Aguacatillo"/>
    <n v="14.323956977199444"/>
    <n v="15"/>
    <n v="161.14502893285245"/>
    <n v="0.1"/>
    <s v="LATIF"/>
    <n v="77.718593342580505"/>
    <n v="0.3885929667129025"/>
    <s v="DEJAR"/>
    <s v="DEJAR"/>
    <x v="0"/>
  </r>
  <r>
    <x v="30"/>
    <n v="16"/>
    <s v="Aguacatillo"/>
    <n v="21.326780388274727"/>
    <n v="15"/>
    <n v="357.22470858250597"/>
    <n v="0.1"/>
    <s v="LATIF"/>
    <n v="200.69840720192283"/>
    <n v="1.003492036009614"/>
    <s v="DEJAR"/>
    <s v="DEJAR"/>
    <x v="0"/>
  </r>
  <r>
    <x v="30"/>
    <n v="17"/>
    <s v="Llorón"/>
    <n v="26.101432714007878"/>
    <n v="15"/>
    <n v="535.08107384913581"/>
    <n v="0.1"/>
    <s v="LATIF"/>
    <n v="324.84099204507686"/>
    <n v="1.6242049602253843"/>
    <s v="DEJAR"/>
    <s v="DEJAR"/>
    <x v="0"/>
  </r>
  <r>
    <x v="30"/>
    <n v="18"/>
    <s v="Aguacatillo"/>
    <n v="12.095785891857309"/>
    <n v="18"/>
    <n v="114.91033174273529"/>
    <n v="0.1"/>
    <s v="LATIF"/>
    <n v="51.940529564627447"/>
    <n v="0.25970264782313723"/>
    <s v="DEJAR"/>
    <s v="DEJAR"/>
    <x v="0"/>
  </r>
  <r>
    <x v="30"/>
    <n v="19"/>
    <s v="Aguacatillo"/>
    <n v="10.504235116612925"/>
    <n v="8"/>
    <n v="86.660215559445092"/>
    <n v="0.1"/>
    <s v="LATIF"/>
    <n v="37.108169671246159"/>
    <n v="0.18554084835623078"/>
    <s v="DEJAR"/>
    <s v="DEJAR"/>
    <x v="0"/>
  </r>
  <r>
    <x v="30"/>
    <n v="20"/>
    <s v="Duraznillo"/>
    <n v="13.369026512052814"/>
    <n v="7"/>
    <n v="140.37522520372926"/>
    <n v="0.1"/>
    <s v="LATIF"/>
    <n v="65.933675901847053"/>
    <n v="0.32966837950923522"/>
    <s v="DEJAR"/>
    <s v="DEJAR"/>
    <x v="0"/>
  </r>
  <r>
    <x v="30"/>
    <n v="21"/>
    <s v="Zapotillo"/>
    <n v="31.831015504887652"/>
    <n v="25"/>
    <n v="795.7779206560615"/>
    <n v="0.1"/>
    <s v="LATIF"/>
    <n v="521.31038051202484"/>
    <n v="2.606551902560124"/>
    <s v="DEJAR"/>
    <s v="DEJAR"/>
    <x v="0"/>
  </r>
  <r>
    <x v="30"/>
    <n v="23"/>
    <s v="Aguacatillo"/>
    <n v="12.732406201955062"/>
    <n v="15"/>
    <n v="127.32446730496986"/>
    <n v="0.1"/>
    <s v="LATIF"/>
    <n v="58.695172426043968"/>
    <n v="0.29347586213021981"/>
    <s v="DEJAR"/>
    <s v="DEJAR"/>
    <x v="0"/>
  </r>
  <r>
    <x v="30"/>
    <n v="24"/>
    <s v="Duraznillo"/>
    <n v="13.050716357003939"/>
    <n v="3"/>
    <n v="133.77026846228395"/>
    <n v="0.1"/>
    <s v="LATIF"/>
    <n v="62.253363811848104"/>
    <n v="0.31126681905924047"/>
    <s v="DEJAR"/>
    <s v="DEPURAR"/>
    <x v="1"/>
  </r>
  <r>
    <x v="30"/>
    <n v="25"/>
    <s v="Roble"/>
    <n v="50.293004497722492"/>
    <n v="25"/>
    <n v="1986.580001125792"/>
    <n v="0.1"/>
    <s v="LATIF"/>
    <n v="1550.949032350313"/>
    <n v="7.7547451617515648"/>
    <s v="DEJAR"/>
    <s v="DEJAR"/>
    <x v="0"/>
  </r>
  <r>
    <x v="30"/>
    <n v="26"/>
    <s v="Aguacate"/>
    <n v="26.101432714007878"/>
    <n v="15"/>
    <n v="535.08107384913581"/>
    <n v="0.1"/>
    <s v="LATIF"/>
    <n v="324.84099204507686"/>
    <n v="1.6242049602253843"/>
    <s v="DEJAR"/>
    <s v="DEJAR"/>
    <x v="0"/>
  </r>
  <r>
    <x v="30"/>
    <n v="28"/>
    <s v="Aguacatillo"/>
    <n v="12.732406201955062"/>
    <n v="15"/>
    <n v="127.32446730496986"/>
    <n v="0.1"/>
    <s v="LATIF"/>
    <n v="58.695172426043968"/>
    <n v="0.29347586213021981"/>
    <s v="DEJAR"/>
    <s v="DEJAR"/>
    <x v="0"/>
  </r>
  <r>
    <x v="30"/>
    <n v="30"/>
    <s v="Aguacatillo"/>
    <n v="13.050716357003939"/>
    <n v="15"/>
    <n v="133.77026846228395"/>
    <n v="0.1"/>
    <s v="LATIF"/>
    <n v="62.253363811848104"/>
    <n v="0.31126681905924047"/>
    <s v="DEJAR"/>
    <s v="DEJAR"/>
    <x v="0"/>
  </r>
  <r>
    <x v="30"/>
    <n v="31"/>
    <s v="Aguacatillo"/>
    <n v="16.552128062541581"/>
    <n v="8"/>
    <n v="215.17834974539909"/>
    <n v="0.1"/>
    <s v="LATIF"/>
    <n v="109.69516921537372"/>
    <n v="0.54847584607686861"/>
    <s v="DEJAR"/>
    <s v="DEJAR"/>
    <x v="0"/>
  </r>
  <r>
    <x v="30"/>
    <n v="32"/>
    <s v="Aceituno"/>
    <n v="22.91833116351911"/>
    <n v="15"/>
    <n v="412.53127406810228"/>
    <n v="0.1"/>
    <s v="LATIF"/>
    <n v="238.25770348900747"/>
    <n v="1.1912885174450372"/>
    <s v="DEJAR"/>
    <s v="DEJAR"/>
    <x v="0"/>
  </r>
  <r>
    <x v="30"/>
    <n v="33"/>
    <s v="Cuje"/>
    <n v="16.870438217590458"/>
    <n v="8"/>
    <n v="223.53401791228774"/>
    <n v="0.1"/>
    <s v="LATIF"/>
    <n v="114.79028939810112"/>
    <n v="0.5739514469905056"/>
    <s v="DEJAR"/>
    <s v="DEJAR"/>
    <x v="0"/>
  </r>
  <r>
    <x v="30"/>
    <n v="34"/>
    <s v="Roble"/>
    <n v="55.38596697850452"/>
    <n v="25"/>
    <n v="2409.2972325782921"/>
    <n v="0.1"/>
    <s v="LATIF"/>
    <n v="1951.8566183156058"/>
    <n v="9.7592830915780286"/>
    <s v="DEJAR"/>
    <s v="DEJAR"/>
    <x v="0"/>
  </r>
  <r>
    <x v="30"/>
    <n v="35"/>
    <s v="Chucte"/>
    <n v="22.91833116351911"/>
    <n v="15"/>
    <n v="412.53127406810228"/>
    <n v="0.1"/>
    <s v="LATIF"/>
    <n v="238.25770348900747"/>
    <n v="1.1912885174450372"/>
    <s v="DEJAR"/>
    <s v="DEJAR"/>
    <x v="0"/>
  </r>
  <r>
    <x v="30"/>
    <n v="36"/>
    <s v="Aceituno"/>
    <n v="13.369026512052814"/>
    <n v="8"/>
    <n v="140.37522520372926"/>
    <n v="0.1"/>
    <s v="LATIF"/>
    <n v="65.933675901847053"/>
    <n v="0.32966837950923522"/>
    <s v="DEJAR"/>
    <s v="DEJAR"/>
    <x v="0"/>
  </r>
  <r>
    <x v="30"/>
    <n v="37"/>
    <s v="Roble"/>
    <n v="40.107079536158444"/>
    <n v="25"/>
    <n v="1263.3770268335634"/>
    <n v="0.1"/>
    <s v="LATIF"/>
    <n v="904.3375641398477"/>
    <n v="4.5216878206992384"/>
    <s v="DEJAR"/>
    <s v="DEJAR"/>
    <x v="0"/>
  </r>
  <r>
    <x v="30"/>
    <n v="38"/>
    <s v="Mano de León"/>
    <n v="48.383143567429236"/>
    <n v="10"/>
    <n v="1838.5653078837647"/>
    <n v="0.1"/>
    <s v="LATIF"/>
    <n v="1414.2376116932862"/>
    <n v="7.0711880584664311"/>
    <s v="DEJAR"/>
    <s v="DEJAR"/>
    <x v="0"/>
  </r>
  <r>
    <x v="30"/>
    <n v="39"/>
    <s v="Mano de León"/>
    <n v="46.473282637135974"/>
    <n v="25"/>
    <n v="1696.2802156704608"/>
    <n v="0.1"/>
    <s v="LATIF"/>
    <n v="1284.792663849099"/>
    <n v="6.4239633192454946"/>
    <s v="DEJAR"/>
    <s v="DEJAR"/>
    <x v="0"/>
  </r>
  <r>
    <x v="30"/>
    <n v="40"/>
    <s v="Aguacatillo"/>
    <n v="13.687336667101691"/>
    <n v="8"/>
    <n v="147.13933752930578"/>
    <n v="0.1"/>
    <s v="LATIF"/>
    <n v="69.737242592229606"/>
    <n v="0.34868621296114799"/>
    <s v="DEJAR"/>
    <s v="DEJAR"/>
    <x v="0"/>
  </r>
  <r>
    <x v="30"/>
    <n v="41"/>
    <s v="Aguacatillo"/>
    <n v="10.504235116612925"/>
    <n v="8"/>
    <n v="86.660215559445092"/>
    <n v="0.1"/>
    <s v="LATIF"/>
    <n v="37.108169671246159"/>
    <n v="0.18554084835623078"/>
    <s v="DEJAR"/>
    <s v="DEJAR"/>
    <x v="0"/>
  </r>
  <r>
    <x v="31"/>
    <n v="1"/>
    <s v="Aguacatillo"/>
    <n v="16.233817907492703"/>
    <n v="12"/>
    <n v="206.98183716264163"/>
    <n v="0.1"/>
    <s v="LATIF"/>
    <n v="104.73382464001311"/>
    <n v="0.52366912320006553"/>
    <s v="DEJAR"/>
    <s v="DEJAR"/>
    <x v="0"/>
  </r>
  <r>
    <x v="31"/>
    <n v="2"/>
    <s v="Sandio"/>
    <n v="16.552128062541581"/>
    <n v="5"/>
    <n v="215.17834974539909"/>
    <n v="0.1"/>
    <s v="LATIF"/>
    <n v="109.69516921537372"/>
    <n v="0.54847584607686861"/>
    <s v="DEJAR"/>
    <s v="DEJAR"/>
    <x v="0"/>
  </r>
  <r>
    <x v="31"/>
    <n v="4"/>
    <s v="Amate"/>
    <n v="13.687336667101691"/>
    <n v="8"/>
    <n v="147.13933752930578"/>
    <n v="0.1"/>
    <s v="LATIF"/>
    <n v="69.737242592229606"/>
    <n v="0.34868621296114799"/>
    <s v="DEJAR"/>
    <s v="DEJAR"/>
    <x v="0"/>
  </r>
  <r>
    <x v="31"/>
    <n v="5"/>
    <s v="Palmilla"/>
    <n v="18.46198899283484"/>
    <n v="2"/>
    <n v="267.69969250869912"/>
    <n v="0.1"/>
    <s v="Palma"/>
    <n v="19.238790948127587"/>
    <n v="9.6193954740637924E-2"/>
    <s v="DEJAR"/>
    <s v="DEPURAR"/>
    <x v="1"/>
  </r>
  <r>
    <x v="31"/>
    <n v="6"/>
    <s v="Aguacatillo"/>
    <n v="28.647913954398888"/>
    <n v="25"/>
    <n v="644.58011573140982"/>
    <n v="0.1"/>
    <s v="LATIF"/>
    <n v="405.53929002221889"/>
    <n v="2.0276964501110943"/>
    <s v="DEJAR"/>
    <s v="DEJAR"/>
    <x v="0"/>
  </r>
  <r>
    <x v="31"/>
    <n v="7"/>
    <s v="Aguacatillo"/>
    <n v="15.278887442346074"/>
    <n v="10"/>
    <n v="183.34723291915657"/>
    <n v="0.1"/>
    <s v="LATIF"/>
    <n v="90.642458108728349"/>
    <n v="0.45321229054364176"/>
    <s v="DEJAR"/>
    <s v="DEJAR"/>
    <x v="0"/>
  </r>
  <r>
    <x v="31"/>
    <n v="10"/>
    <s v="Chucte"/>
    <n v="29.602844419545519"/>
    <n v="10"/>
    <n v="688.26832357542776"/>
    <n v="0.1"/>
    <s v="LATIF"/>
    <n v="438.50562179287272"/>
    <n v="2.1925281089643636"/>
    <s v="DEJAR"/>
    <s v="DEJAR"/>
    <x v="0"/>
  </r>
  <r>
    <x v="31"/>
    <n v="11"/>
    <s v="Cuje"/>
    <n v="11.459165581759555"/>
    <n v="8"/>
    <n v="103.13281851702557"/>
    <n v="0.1"/>
    <s v="LATIF"/>
    <n v="45.660319539408313"/>
    <n v="0.22830159769704156"/>
    <s v="DEJAR"/>
    <s v="DEJAR"/>
    <x v="0"/>
  </r>
  <r>
    <x v="31"/>
    <n v="12"/>
    <s v="Mano de León"/>
    <n v="30.23946472964327"/>
    <n v="25"/>
    <n v="718.18957339209555"/>
    <n v="0.1"/>
    <s v="LATIF"/>
    <n v="461.31796044128259"/>
    <n v="2.3065898022064126"/>
    <s v="DEJAR"/>
    <s v="DEJAR"/>
    <x v="0"/>
  </r>
  <r>
    <x v="31"/>
    <n v="13"/>
    <s v="Cerezo"/>
    <n v="11.777475736808432"/>
    <n v="12"/>
    <n v="108.94199733781484"/>
    <n v="0.1"/>
    <s v="LATIF"/>
    <n v="48.741721531207368"/>
    <n v="0.2437086076560368"/>
    <s v="DEJAR"/>
    <s v="DEJAR"/>
    <x v="0"/>
  </r>
  <r>
    <x v="31"/>
    <n v="14"/>
    <s v="Aguacatillo"/>
    <n v="12.732406201955062"/>
    <n v="15"/>
    <n v="127.32446730496986"/>
    <n v="0.1"/>
    <s v="LATIF"/>
    <n v="58.695172426043968"/>
    <n v="0.29347586213021981"/>
    <s v="DEJAR"/>
    <s v="DEJAR"/>
    <x v="0"/>
  </r>
  <r>
    <x v="31"/>
    <n v="15"/>
    <s v="Chucte"/>
    <n v="101.85924961564049"/>
    <n v="30"/>
    <n v="8148.7659075180709"/>
    <n v="0.1"/>
    <s v="LATIF"/>
    <n v="8339.2385564349042"/>
    <n v="41.696192782174514"/>
    <s v="DEJAR"/>
    <s v="DEJAR"/>
    <x v="0"/>
  </r>
  <r>
    <x v="31"/>
    <n v="16"/>
    <s v="Aguacatillo"/>
    <n v="12.095785891857309"/>
    <n v="10"/>
    <n v="114.91033174273529"/>
    <n v="0.1"/>
    <s v="LATIF"/>
    <n v="51.940529564627447"/>
    <n v="0.25970264782313723"/>
    <s v="DEJAR"/>
    <s v="DEJAR"/>
    <x v="0"/>
  </r>
  <r>
    <x v="31"/>
    <n v="17"/>
    <s v="Mano de León"/>
    <n v="12.732406201955062"/>
    <n v="10"/>
    <n v="127.32446730496986"/>
    <n v="0.1"/>
    <s v="LATIF"/>
    <n v="58.695172426043968"/>
    <n v="0.29347586213021981"/>
    <s v="DEJAR"/>
    <s v="DEJAR"/>
    <x v="0"/>
  </r>
  <r>
    <x v="31"/>
    <n v="18"/>
    <s v="Aguacatillo"/>
    <n v="13.687336667101691"/>
    <n v="18"/>
    <n v="147.13933752930578"/>
    <n v="0.1"/>
    <s v="LATIF"/>
    <n v="69.737242592229606"/>
    <n v="0.34868621296114799"/>
    <s v="DEJAR"/>
    <s v="DEJAR"/>
    <x v="0"/>
  </r>
  <r>
    <x v="31"/>
    <n v="19"/>
    <s v="Chucte"/>
    <n v="71.61978488599722"/>
    <n v="30"/>
    <n v="4028.6257233213114"/>
    <n v="0.1"/>
    <s v="LATIF"/>
    <n v="3601.8608150515024"/>
    <n v="18.009304075257511"/>
    <s v="DEJAR"/>
    <s v="DEJAR"/>
    <x v="0"/>
  </r>
  <r>
    <x v="31"/>
    <n v="20"/>
    <s v="Aguacatillo"/>
    <n v="11.140855426710679"/>
    <n v="12"/>
    <n v="97.482795280367554"/>
    <n v="0.1"/>
    <s v="LATIF"/>
    <n v="42.69509627706298"/>
    <n v="0.21347548138531489"/>
    <s v="DEJAR"/>
    <s v="DEJAR"/>
    <x v="0"/>
  </r>
  <r>
    <x v="31"/>
    <n v="21"/>
    <s v="Palmilla"/>
    <n v="22.281710853421359"/>
    <n v="2.25"/>
    <n v="389.93118112147022"/>
    <n v="0.1"/>
    <s v="Palma"/>
    <n v="22.267486429785951"/>
    <n v="0.11133743214892974"/>
    <s v="DEJAR"/>
    <s v="DEPURAR"/>
    <x v="1"/>
  </r>
  <r>
    <x v="31"/>
    <n v="22"/>
    <s v="Aguacatillo"/>
    <n v="13.687336667101691"/>
    <n v="15"/>
    <n v="147.13933752930578"/>
    <n v="0.1"/>
    <s v="LATIF"/>
    <n v="69.737242592229606"/>
    <n v="0.34868621296114799"/>
    <s v="DEJAR"/>
    <s v="DEJAR"/>
    <x v="0"/>
  </r>
  <r>
    <x v="31"/>
    <n v="23"/>
    <s v="Palmilla"/>
    <n v="13.369026512052814"/>
    <n v="2.25"/>
    <n v="140.37522520372926"/>
    <n v="0.1"/>
    <s v="Palma"/>
    <n v="22.267486429785951"/>
    <n v="0.11133743214892974"/>
    <s v="DEJAR"/>
    <s v="DEPURAR"/>
    <x v="1"/>
  </r>
  <r>
    <x v="31"/>
    <n v="24"/>
    <s v="Cerezo"/>
    <n v="13.687336667101691"/>
    <n v="10"/>
    <n v="147.13933752930578"/>
    <n v="0.1"/>
    <s v="LATIF"/>
    <n v="69.737242592229606"/>
    <n v="0.34868621296114799"/>
    <s v="DEJAR"/>
    <s v="DEJAR"/>
    <x v="0"/>
  </r>
  <r>
    <x v="31"/>
    <n v="25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31"/>
    <n v="26"/>
    <s v="Encino"/>
    <n v="71.61978488599722"/>
    <n v="30"/>
    <n v="4028.6257233213114"/>
    <n v="0.1"/>
    <s v="LATIF"/>
    <n v="3601.8608150515024"/>
    <n v="18.009304075257511"/>
    <s v="DEJAR"/>
    <s v="DEJAR"/>
    <x v="0"/>
  </r>
  <r>
    <x v="31"/>
    <n v="28"/>
    <s v="Cerezo"/>
    <n v="19.098609302932591"/>
    <n v="18"/>
    <n v="286.48005143618212"/>
    <n v="0.1"/>
    <s v="LATIF"/>
    <n v="154.28285242822537"/>
    <n v="0.77141426214112685"/>
    <s v="DEJAR"/>
    <s v="DEJAR"/>
    <x v="0"/>
  </r>
  <r>
    <x v="31"/>
    <n v="29"/>
    <s v="Aguacatillo"/>
    <n v="13.687336667101691"/>
    <n v="20"/>
    <n v="147.13933752930578"/>
    <n v="0.1"/>
    <s v="LATIF"/>
    <n v="69.737242592229606"/>
    <n v="0.34868621296114799"/>
    <s v="DEJAR"/>
    <s v="DEJAR"/>
    <x v="0"/>
  </r>
  <r>
    <x v="31"/>
    <n v="30"/>
    <s v="Guayabillo"/>
    <n v="11.777475736808432"/>
    <n v="10"/>
    <n v="108.94199733781484"/>
    <n v="0.1"/>
    <s v="LATIF"/>
    <n v="48.741721531207368"/>
    <n v="0.2437086076560368"/>
    <s v="DEJAR"/>
    <s v="DEJAR"/>
    <x v="0"/>
  </r>
  <r>
    <x v="31"/>
    <n v="31"/>
    <s v="Aguacatillo"/>
    <n v="10.504235116612925"/>
    <n v="10"/>
    <n v="86.660215559445092"/>
    <n v="0.1"/>
    <s v="LATIF"/>
    <n v="37.108169671246159"/>
    <n v="0.18554084835623078"/>
    <s v="DEJAR"/>
    <s v="DEJAR"/>
    <x v="0"/>
  </r>
  <r>
    <x v="31"/>
    <n v="32"/>
    <s v="Malcote"/>
    <n v="67.481752870361831"/>
    <n v="30"/>
    <n v="3576.5442865966038"/>
    <n v="0.1"/>
    <s v="LATIF"/>
    <n v="3125.5119284441994"/>
    <n v="15.627559642220996"/>
    <s v="DEJAR"/>
    <s v="DEJAR"/>
    <x v="0"/>
  </r>
  <r>
    <x v="31"/>
    <n v="33"/>
    <s v="Palmilla"/>
    <n v="10.18592496156405"/>
    <n v="2.5"/>
    <n v="81.487659075180716"/>
    <n v="0.1"/>
    <s v="Palma"/>
    <n v="25.248088908650967"/>
    <n v="0.12624044454325481"/>
    <s v="DEJAR"/>
    <s v="DEPURAR"/>
    <x v="1"/>
  </r>
  <r>
    <x v="31"/>
    <n v="34"/>
    <s v="Malcote"/>
    <n v="22.281710853421359"/>
    <n v="25"/>
    <n v="389.93118112147022"/>
    <n v="0.1"/>
    <s v="LATIF"/>
    <n v="222.7850284848646"/>
    <n v="1.1139251424243228"/>
    <s v="DEJAR"/>
    <s v="DEJAR"/>
    <x v="0"/>
  </r>
  <r>
    <x v="32"/>
    <n v="2"/>
    <s v="Palmilla"/>
    <n v="16.552128062541581"/>
    <n v="8"/>
    <n v="215.17834974539909"/>
    <n v="0.1"/>
    <s v="Palma"/>
    <n v="82.102745688765523"/>
    <n v="0.41051372844382761"/>
    <s v="DEJAR"/>
    <s v="DEJAR"/>
    <x v="0"/>
  </r>
  <r>
    <x v="32"/>
    <n v="4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32"/>
    <n v="6"/>
    <s v="Zapotillo"/>
    <n v="14.960577287297196"/>
    <n v="10"/>
    <n v="175.78734267292398"/>
    <n v="0.1"/>
    <s v="LATIF"/>
    <n v="86.206167554351623"/>
    <n v="0.4310308377717581"/>
    <s v="DEJAR"/>
    <s v="DEJAR"/>
    <x v="0"/>
  </r>
  <r>
    <x v="32"/>
    <n v="7"/>
    <s v="Palmilla"/>
    <n v="16.552128062541581"/>
    <n v="8"/>
    <n v="215.17834974539909"/>
    <n v="0.1"/>
    <s v="Palma"/>
    <n v="82.102745688765523"/>
    <n v="0.41051372844382761"/>
    <s v="DEJAR"/>
    <s v="DEJAR"/>
    <x v="0"/>
  </r>
  <r>
    <x v="32"/>
    <n v="9"/>
    <s v="Palmilla"/>
    <n v="14.960577287297196"/>
    <n v="4"/>
    <n v="175.78734267292398"/>
    <n v="0.1"/>
    <s v="Palma"/>
    <n v="42.22722295144743"/>
    <n v="0.21113611475723715"/>
    <s v="DEJAR"/>
    <s v="DEPURAR"/>
    <x v="1"/>
  </r>
  <r>
    <x v="32"/>
    <n v="10"/>
    <s v="Palmilla"/>
    <n v="13.687336667101691"/>
    <n v="6"/>
    <n v="147.13933752930578"/>
    <n v="0.1"/>
    <s v="Palma"/>
    <n v="62.957985757508652"/>
    <n v="0.31478992878754319"/>
    <s v="DEJAR"/>
    <s v="DEJAR"/>
    <x v="0"/>
  </r>
  <r>
    <x v="32"/>
    <n v="11"/>
    <s v="Palmilla"/>
    <n v="22.91833116351911"/>
    <n v="8"/>
    <n v="412.53127406810228"/>
    <n v="0.1"/>
    <s v="Palma"/>
    <n v="82.102745688765523"/>
    <n v="0.41051372844382761"/>
    <s v="DEJAR"/>
    <s v="DEJAR"/>
    <x v="0"/>
  </r>
  <r>
    <x v="32"/>
    <n v="12"/>
    <s v="Palmilla"/>
    <n v="14.323956977199444"/>
    <n v="3"/>
    <n v="161.14502893285245"/>
    <n v="0.1"/>
    <s v="Palma"/>
    <n v="31.07198362279307"/>
    <n v="0.15535991811396535"/>
    <s v="DEJAR"/>
    <s v="DEPURAR"/>
    <x v="1"/>
  </r>
  <r>
    <x v="32"/>
    <n v="13"/>
    <s v="Palmilla"/>
    <n v="14.005646822150567"/>
    <n v="2.5"/>
    <n v="154.06260543901348"/>
    <n v="0.1"/>
    <s v="Palma"/>
    <n v="25.248088908650967"/>
    <n v="0.12624044454325481"/>
    <s v="DEJAR"/>
    <s v="DEPURAR"/>
    <x v="1"/>
  </r>
  <r>
    <x v="32"/>
    <n v="14"/>
    <s v="Palmilla"/>
    <n v="29.284534264496642"/>
    <n v="10"/>
    <n v="673.54643204329057"/>
    <n v="0.1"/>
    <s v="Palma"/>
    <n v="100.05740827111657"/>
    <n v="0.50028704135558288"/>
    <s v="DEJAR"/>
    <s v="DEJAR"/>
    <x v="0"/>
  </r>
  <r>
    <x v="32"/>
    <n v="15"/>
    <s v="Palmilla"/>
    <n v="10.504235116612925"/>
    <n v="3"/>
    <n v="86.660215559445092"/>
    <n v="0.1"/>
    <s v="Palma"/>
    <n v="31.07198362279307"/>
    <n v="0.15535991811396535"/>
    <s v="DEJAR"/>
    <s v="DEPURAR"/>
    <x v="1"/>
  </r>
  <r>
    <x v="32"/>
    <n v="16"/>
    <s v="Sandio"/>
    <n v="22.281710853421359"/>
    <n v="10"/>
    <n v="389.93118112147022"/>
    <n v="0.1"/>
    <s v="LATIF"/>
    <n v="222.7850284848646"/>
    <n v="1.1139251424243228"/>
    <s v="DEJAR"/>
    <s v="DEJAR"/>
    <x v="0"/>
  </r>
  <r>
    <x v="32"/>
    <n v="17"/>
    <s v="Palmilla"/>
    <n v="11.140855426710679"/>
    <n v="5"/>
    <n v="97.482795280367554"/>
    <n v="0.1"/>
    <s v="Palma"/>
    <n v="52.824370122452407"/>
    <n v="0.26412185061226201"/>
    <s v="DEJAR"/>
    <s v="DEJAR"/>
    <x v="0"/>
  </r>
  <r>
    <x v="32"/>
    <n v="18"/>
    <s v="Palmilla"/>
    <n v="11.459165581759555"/>
    <n v="7"/>
    <n v="103.13281851702557"/>
    <n v="0.1"/>
    <s v="Palma"/>
    <n v="72.699305651915452"/>
    <n v="0.36349652825957729"/>
    <s v="DEJAR"/>
    <s v="DEJAR"/>
    <x v="0"/>
  </r>
  <r>
    <x v="32"/>
    <n v="19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32"/>
    <n v="20"/>
    <s v="Palmilla"/>
    <n v="22.281710853421359"/>
    <n v="15"/>
    <n v="389.93118112147022"/>
    <n v="0.1"/>
    <s v="Palma"/>
    <n v="141.18808068496872"/>
    <n v="0.70594040342484354"/>
    <s v="DEJAR"/>
    <s v="DEJAR"/>
    <x v="0"/>
  </r>
  <r>
    <x v="32"/>
    <n v="22"/>
    <s v="Latifoliado"/>
    <n v="37.560598295767434"/>
    <n v="10"/>
    <n v="1108.0411767215003"/>
    <n v="0.1"/>
    <s v="LATIF"/>
    <n v="773.44218578910795"/>
    <n v="3.8672109289455396"/>
    <s v="DEJAR"/>
    <s v="DEJAR"/>
    <x v="0"/>
  </r>
  <r>
    <x v="32"/>
    <n v="23"/>
    <s v="Palmilla"/>
    <n v="13.687336667101691"/>
    <n v="6"/>
    <n v="147.13933752930578"/>
    <n v="0.1"/>
    <s v="Palma"/>
    <n v="62.957985757508652"/>
    <n v="0.31478992878754319"/>
    <s v="DEJAR"/>
    <s v="DEJAR"/>
    <x v="0"/>
  </r>
  <r>
    <x v="32"/>
    <n v="24"/>
    <s v="Palmilla"/>
    <n v="22.91833116351911"/>
    <n v="8"/>
    <n v="412.53127406810228"/>
    <n v="0.1"/>
    <s v="Palma"/>
    <n v="82.102745688765523"/>
    <n v="0.41051372844382761"/>
    <s v="DEJAR"/>
    <s v="DEJAR"/>
    <x v="0"/>
  </r>
  <r>
    <x v="32"/>
    <n v="25"/>
    <s v="Jocotillo"/>
    <n v="17.825368682737086"/>
    <n v="10"/>
    <n v="249.55595591774087"/>
    <n v="0.1"/>
    <s v="LATIF"/>
    <n v="130.88805589127705"/>
    <n v="0.65444027945638528"/>
    <s v="DEJAR"/>
    <s v="DEJAR"/>
    <x v="0"/>
  </r>
  <r>
    <x v="32"/>
    <n v="26"/>
    <s v="Palmilla"/>
    <n v="29.602844419545519"/>
    <n v="10"/>
    <n v="688.26832357542776"/>
    <n v="0.1"/>
    <s v="Palma"/>
    <n v="100.05740827111657"/>
    <n v="0.50028704135558288"/>
    <s v="DEJAR"/>
    <s v="DEJAR"/>
    <x v="0"/>
  </r>
  <r>
    <x v="32"/>
    <n v="27"/>
    <s v="Cerezo"/>
    <n v="18.46198899283484"/>
    <n v="25"/>
    <n v="267.69969250869912"/>
    <n v="0.1"/>
    <s v="LATIF"/>
    <n v="142.30646473399739"/>
    <n v="0.71153232366998687"/>
    <s v="DEJAR"/>
    <s v="DEJAR"/>
    <x v="0"/>
  </r>
  <r>
    <x v="32"/>
    <n v="28"/>
    <s v="Aguacatillo"/>
    <n v="29.284534264496642"/>
    <n v="25"/>
    <n v="673.54643204329057"/>
    <n v="0.1"/>
    <s v="LATIF"/>
    <n v="427.35057947961337"/>
    <n v="2.1367528973980665"/>
    <s v="DEJAR"/>
    <s v="DEJAR"/>
    <x v="0"/>
  </r>
  <r>
    <x v="32"/>
    <n v="29"/>
    <s v="Sandio"/>
    <n v="25.464812403910123"/>
    <n v="8"/>
    <n v="509.29786921987943"/>
    <n v="0.1"/>
    <s v="LATIF"/>
    <n v="306.27418137209492"/>
    <n v="1.5313709068604744"/>
    <s v="DEJAR"/>
    <s v="DEJAR"/>
    <x v="0"/>
  </r>
  <r>
    <x v="32"/>
    <n v="30"/>
    <s v="Mano de León"/>
    <n v="94.85642620456521"/>
    <n v="25"/>
    <n v="7066.8262465940888"/>
    <n v="0.1"/>
    <s v="LATIF"/>
    <n v="7037.130103838098"/>
    <n v="35.185650519190489"/>
    <s v="DEJAR"/>
    <s v="DEJAR"/>
    <x v="0"/>
  </r>
  <r>
    <x v="32"/>
    <n v="31"/>
    <s v="Aguacatillo"/>
    <n v="12.095785891857309"/>
    <n v="15"/>
    <n v="114.91033174273529"/>
    <n v="0.1"/>
    <s v="LATIF"/>
    <n v="51.940529564627447"/>
    <n v="0.25970264782313723"/>
    <s v="DEJAR"/>
    <s v="DEJAR"/>
    <x v="0"/>
  </r>
  <r>
    <x v="32"/>
    <n v="32"/>
    <s v="Roble"/>
    <n v="80.214159072316889"/>
    <n v="30"/>
    <n v="5053.5081073342535"/>
    <n v="0.1"/>
    <s v="LATIF"/>
    <n v="4718.8761135331069"/>
    <n v="23.594380567665535"/>
    <s v="DEJAR"/>
    <s v="DEJAR"/>
    <x v="0"/>
  </r>
  <r>
    <x v="32"/>
    <n v="33"/>
    <s v="Cuje"/>
    <n v="20.053539768079222"/>
    <n v="15"/>
    <n v="315.84425670839084"/>
    <n v="0.1"/>
    <s v="LATIF"/>
    <n v="173.30957843308818"/>
    <n v="0.86654789216544081"/>
    <s v="DEJAR"/>
    <s v="DEJAR"/>
    <x v="0"/>
  </r>
  <r>
    <x v="32"/>
    <n v="34"/>
    <s v="Palmilla"/>
    <n v="19.098609302932591"/>
    <n v="6"/>
    <n v="286.48005143618212"/>
    <n v="0.1"/>
    <s v="Palma"/>
    <n v="62.957985757508652"/>
    <n v="0.31478992878754319"/>
    <s v="DEJAR"/>
    <s v="DEJAR"/>
    <x v="0"/>
  </r>
  <r>
    <x v="32"/>
    <n v="35"/>
    <s v="Palmilla"/>
    <n v="25.464812403910123"/>
    <n v="6"/>
    <n v="509.29786921987943"/>
    <n v="0.1"/>
    <s v="Palma"/>
    <n v="62.957985757508652"/>
    <n v="0.31478992878754319"/>
    <s v="DEJAR"/>
    <s v="DEJAR"/>
    <x v="0"/>
  </r>
  <r>
    <x v="32"/>
    <n v="36"/>
    <s v="Palmilla"/>
    <n v="71.301474730948343"/>
    <n v="10"/>
    <n v="3992.895294683854"/>
    <n v="0.1"/>
    <s v="Palma"/>
    <n v="100.05740827111657"/>
    <n v="0.50028704135558288"/>
    <s v="DEJAR"/>
    <s v="DEJAR"/>
    <x v="0"/>
  </r>
  <r>
    <x v="32"/>
    <n v="37"/>
    <s v="Palmilla"/>
    <n v="13.369026512052814"/>
    <n v="5"/>
    <n v="140.37522520372926"/>
    <n v="0.1"/>
    <s v="Palma"/>
    <n v="52.824370122452407"/>
    <n v="0.26412185061226201"/>
    <s v="DEJAR"/>
    <s v="DEJAR"/>
    <x v="0"/>
  </r>
  <r>
    <x v="32"/>
    <n v="38"/>
    <s v="Palmilla"/>
    <n v="14.005646822150567"/>
    <n v="4"/>
    <n v="154.06260543901348"/>
    <n v="0.1"/>
    <s v="Palma"/>
    <n v="42.22722295144743"/>
    <n v="0.21113611475723715"/>
    <s v="DEJAR"/>
    <s v="DEPURAR"/>
    <x v="1"/>
  </r>
  <r>
    <x v="32"/>
    <n v="39"/>
    <s v="Palmilla"/>
    <n v="28.647913954398888"/>
    <n v="15"/>
    <n v="644.58011573140982"/>
    <n v="0.1"/>
    <s v="Palma"/>
    <n v="141.18808068496872"/>
    <n v="0.70594040342484354"/>
    <s v="DEJAR"/>
    <s v="DEJAR"/>
    <x v="0"/>
  </r>
  <r>
    <x v="32"/>
    <n v="40"/>
    <s v="Palmilla"/>
    <n v="24.828192093812369"/>
    <n v="12"/>
    <n v="484.15128692714779"/>
    <n v="0.1"/>
    <s v="Palma"/>
    <n v="117.07181217677756"/>
    <n v="0.58535906088388778"/>
    <s v="DEJAR"/>
    <s v="DEJAR"/>
    <x v="0"/>
  </r>
  <r>
    <x v="33"/>
    <n v="1"/>
    <s v="Roble"/>
    <n v="26.738053024105628"/>
    <n v="25"/>
    <n v="561.50090081491703"/>
    <n v="0.1"/>
    <s v="LATIF"/>
    <n v="344.0450343192262"/>
    <n v="1.720225171596131"/>
    <s v="DEJAR"/>
    <s v="DEJAR"/>
    <x v="0"/>
  </r>
  <r>
    <x v="33"/>
    <n v="2"/>
    <s v="Palmilla"/>
    <n v="29.602844419545519"/>
    <n v="3"/>
    <n v="688.26832357542776"/>
    <n v="0.1"/>
    <s v="Palma"/>
    <n v="31.07198362279307"/>
    <n v="0.15535991811396535"/>
    <s v="DEJAR"/>
    <s v="DEPURAR"/>
    <x v="1"/>
  </r>
  <r>
    <x v="33"/>
    <n v="3"/>
    <s v="Palmilla"/>
    <n v="13.369026512052814"/>
    <n v="3"/>
    <n v="140.37522520372926"/>
    <n v="0.1"/>
    <s v="Palma"/>
    <n v="31.07198362279307"/>
    <n v="0.15535991811396535"/>
    <s v="DEJAR"/>
    <s v="DEPURAR"/>
    <x v="1"/>
  </r>
  <r>
    <x v="33"/>
    <n v="4"/>
    <s v="Roble"/>
    <n v="22.281710853421359"/>
    <n v="20"/>
    <n v="389.93118112147022"/>
    <n v="0.1"/>
    <s v="LATIF"/>
    <n v="222.7850284848646"/>
    <n v="1.1139251424243228"/>
    <s v="DEJAR"/>
    <s v="DEJAR"/>
    <x v="0"/>
  </r>
  <r>
    <x v="33"/>
    <n v="5"/>
    <s v="Palmilla"/>
    <n v="11.459165581759555"/>
    <n v="2.5"/>
    <n v="103.13281851702557"/>
    <n v="0.1"/>
    <s v="Palma"/>
    <n v="25.248088908650967"/>
    <n v="0.12624044454325481"/>
    <s v="DEJAR"/>
    <s v="DEPURAR"/>
    <x v="1"/>
  </r>
  <r>
    <x v="33"/>
    <n v="6"/>
    <s v="Roble"/>
    <n v="62.388790389579803"/>
    <n v="30"/>
    <n v="3057.0604599923263"/>
    <n v="0.1"/>
    <s v="LATIF"/>
    <n v="2592.3380921055086"/>
    <n v="12.961690460527544"/>
    <s v="DEJAR"/>
    <s v="DEJAR"/>
    <x v="0"/>
  </r>
  <r>
    <x v="33"/>
    <n v="7"/>
    <s v="Mano de León"/>
    <n v="11.140855426710679"/>
    <n v="5"/>
    <n v="97.482795280367554"/>
    <n v="0.1"/>
    <s v="LATIF"/>
    <n v="42.69509627706298"/>
    <n v="0.21347548138531489"/>
    <s v="DEJAR"/>
    <s v="DEJAR"/>
    <x v="0"/>
  </r>
  <r>
    <x v="33"/>
    <n v="8"/>
    <s v="Palmilla"/>
    <n v="13.687336667101691"/>
    <n v="3"/>
    <n v="147.13933752930578"/>
    <n v="0.1"/>
    <s v="Palma"/>
    <n v="31.07198362279307"/>
    <n v="0.15535991811396535"/>
    <s v="DEJAR"/>
    <s v="DEPURAR"/>
    <x v="1"/>
  </r>
  <r>
    <x v="33"/>
    <n v="9"/>
    <s v="Encino"/>
    <n v="79.895848917268012"/>
    <n v="30"/>
    <n v="5013.4804779252536"/>
    <n v="0.1"/>
    <s v="LATIF"/>
    <n v="4674.3656807857542"/>
    <n v="23.371828403928767"/>
    <s v="DEJAR"/>
    <s v="DEJAR"/>
    <x v="0"/>
  </r>
  <r>
    <x v="33"/>
    <n v="10"/>
    <s v="Aguacatillo"/>
    <n v="25.464812403910123"/>
    <n v="20"/>
    <n v="509.29786921987943"/>
    <n v="0.1"/>
    <s v="LATIF"/>
    <n v="306.27418137209492"/>
    <n v="1.5313709068604744"/>
    <s v="DEJAR"/>
    <s v="DEJAR"/>
    <x v="0"/>
  </r>
  <r>
    <x v="33"/>
    <n v="11"/>
    <s v="Aguacatillo"/>
    <n v="14.642267132248321"/>
    <n v="20"/>
    <n v="168.38660801082264"/>
    <n v="0.1"/>
    <s v="LATIF"/>
    <n v="81.898564993474494"/>
    <n v="0.40949282496737244"/>
    <s v="DEJAR"/>
    <s v="DEJAR"/>
    <x v="0"/>
  </r>
  <r>
    <x v="33"/>
    <n v="12"/>
    <s v="Cerezo"/>
    <n v="16.870438217590458"/>
    <n v="10"/>
    <n v="223.53401791228774"/>
    <n v="0.1"/>
    <s v="LATIF"/>
    <n v="114.79028939810112"/>
    <n v="0.5739514469905056"/>
    <s v="DEJAR"/>
    <s v="DEJAR"/>
    <x v="0"/>
  </r>
  <r>
    <x v="33"/>
    <n v="13"/>
    <s v="Palmilla"/>
    <n v="11.777475736808432"/>
    <n v="5"/>
    <n v="108.94199733781484"/>
    <n v="0.1"/>
    <s v="Palma"/>
    <n v="52.824370122452407"/>
    <n v="0.26412185061226201"/>
    <s v="DEJAR"/>
    <s v="DEJAR"/>
    <x v="0"/>
  </r>
  <r>
    <x v="33"/>
    <n v="14"/>
    <s v="Roble"/>
    <n v="14.960577287297196"/>
    <n v="15"/>
    <n v="175.78734267292398"/>
    <n v="0.1"/>
    <s v="LATIF"/>
    <n v="86.206167554351623"/>
    <n v="0.4310308377717581"/>
    <s v="DEJAR"/>
    <s v="DEJAR"/>
    <x v="0"/>
  </r>
  <r>
    <x v="33"/>
    <n v="15"/>
    <s v="Palmilla"/>
    <n v="16.552128062541581"/>
    <n v="10"/>
    <n v="215.17834974539909"/>
    <n v="0.1"/>
    <s v="Palma"/>
    <n v="100.05740827111657"/>
    <n v="0.50028704135558288"/>
    <s v="DEJAR"/>
    <s v="DEJAR"/>
    <x v="0"/>
  </r>
  <r>
    <x v="33"/>
    <n v="16"/>
    <s v="Palmilla"/>
    <n v="11.140855426710679"/>
    <n v="6"/>
    <n v="97.482795280367554"/>
    <n v="0.1"/>
    <s v="Palma"/>
    <n v="62.957985757508652"/>
    <n v="0.31478992878754319"/>
    <s v="DEJAR"/>
    <s v="DEJAR"/>
    <x v="0"/>
  </r>
  <r>
    <x v="33"/>
    <n v="17"/>
    <s v="Roble"/>
    <n v="62.388790389579803"/>
    <n v="30"/>
    <n v="3057.0604599923263"/>
    <n v="0.1"/>
    <s v="LATIF"/>
    <n v="2592.3380921055086"/>
    <n v="12.961690460527544"/>
    <s v="DEJAR"/>
    <s v="DEJAR"/>
    <x v="0"/>
  </r>
  <r>
    <x v="33"/>
    <n v="18"/>
    <s v="Roble"/>
    <n v="34.059186590229793"/>
    <n v="30"/>
    <n v="911.08614135912501"/>
    <n v="0.1"/>
    <s v="LATIF"/>
    <n v="612.53780902914446"/>
    <n v="3.062689045145722"/>
    <s v="DEJAR"/>
    <s v="DEJAR"/>
    <x v="0"/>
  </r>
  <r>
    <x v="33"/>
    <n v="19"/>
    <s v="Aguacatillo"/>
    <n v="25.464812403910123"/>
    <n v="10"/>
    <n v="509.29786921987943"/>
    <n v="0.1"/>
    <s v="LATIF"/>
    <n v="306.27418137209492"/>
    <n v="1.5313709068604744"/>
    <s v="DEJAR"/>
    <s v="DEJAR"/>
    <x v="0"/>
  </r>
  <r>
    <x v="33"/>
    <n v="20"/>
    <s v="Palmilla"/>
    <n v="12.732406201955062"/>
    <n v="2.5"/>
    <n v="127.32446730496986"/>
    <n v="0.1"/>
    <s v="Palma"/>
    <n v="25.248088908650967"/>
    <n v="0.12624044454325481"/>
    <s v="DEJAR"/>
    <s v="DEPURAR"/>
    <x v="1"/>
  </r>
  <r>
    <x v="33"/>
    <n v="21"/>
    <s v="Roble"/>
    <n v="119.36630814332869"/>
    <n v="30"/>
    <n v="11190.627009225866"/>
    <n v="0.1"/>
    <s v="LATIF"/>
    <n v="12170.422068903485"/>
    <n v="60.852110344517421"/>
    <s v="DEJAR"/>
    <s v="DEJAR"/>
    <x v="0"/>
  </r>
  <r>
    <x v="33"/>
    <n v="22"/>
    <s v="Roble"/>
    <n v="25.146502248861246"/>
    <n v="30"/>
    <n v="496.64500028144801"/>
    <n v="0.1"/>
    <s v="LATIF"/>
    <n v="297.22786449051216"/>
    <n v="1.4861393224525605"/>
    <s v="DEJAR"/>
    <s v="DEJAR"/>
    <x v="0"/>
  </r>
  <r>
    <x v="33"/>
    <n v="23"/>
    <s v="Roble"/>
    <n v="42.971870931598332"/>
    <n v="35"/>
    <n v="1450.3052603956721"/>
    <n v="0.1"/>
    <s v="LATIF"/>
    <n v="1065.977930556058"/>
    <n v="5.329889652780289"/>
    <s v="DEJAR"/>
    <s v="DEJAR"/>
    <x v="0"/>
  </r>
  <r>
    <x v="33"/>
    <n v="24"/>
    <s v="Roble"/>
    <n v="73.211335661241606"/>
    <n v="28"/>
    <n v="4209.6652002705659"/>
    <n v="0.1"/>
    <s v="LATIF"/>
    <n v="3795.5812035692934"/>
    <n v="18.977906017846465"/>
    <s v="DEJAR"/>
    <s v="DEJAR"/>
    <x v="0"/>
  </r>
  <r>
    <x v="33"/>
    <n v="25"/>
    <s v="Palmilla"/>
    <n v="12.732406201955062"/>
    <n v="3"/>
    <n v="127.32446730496986"/>
    <n v="0.1"/>
    <s v="Palma"/>
    <n v="31.07198362279307"/>
    <n v="0.15535991811396535"/>
    <s v="DEJAR"/>
    <s v="DEPURAR"/>
    <x v="1"/>
  </r>
  <r>
    <x v="33"/>
    <n v="26"/>
    <s v="Palmilla"/>
    <n v="11.459165581759555"/>
    <n v="2.5"/>
    <n v="103.13281851702557"/>
    <n v="0.1"/>
    <s v="Palma"/>
    <n v="25.248088908650967"/>
    <n v="0.12624044454325481"/>
    <s v="DEJAR"/>
    <s v="DEPURAR"/>
    <x v="1"/>
  </r>
  <r>
    <x v="33"/>
    <n v="27"/>
    <s v="Palmilla"/>
    <n v="29.602844419545519"/>
    <n v="4"/>
    <n v="688.26832357542776"/>
    <n v="0.1"/>
    <s v="Palma"/>
    <n v="42.22722295144743"/>
    <n v="0.21113611475723715"/>
    <s v="DEJAR"/>
    <s v="DEPURAR"/>
    <x v="1"/>
  </r>
  <r>
    <x v="33"/>
    <n v="28"/>
    <s v="Palmilla"/>
    <n v="16.552128062541581"/>
    <n v="10"/>
    <n v="215.17834974539909"/>
    <n v="0.1"/>
    <s v="Palma"/>
    <n v="100.05740827111657"/>
    <n v="0.50028704135558288"/>
    <s v="DEJAR"/>
    <s v="DEJAR"/>
    <x v="0"/>
  </r>
  <r>
    <x v="33"/>
    <n v="29"/>
    <s v="Palmilla"/>
    <n v="13.687336667101691"/>
    <n v="4"/>
    <n v="147.13933752930578"/>
    <n v="0.1"/>
    <s v="Palma"/>
    <n v="42.22722295144743"/>
    <n v="0.21113611475723715"/>
    <s v="DEJAR"/>
    <s v="DEPURAR"/>
    <x v="1"/>
  </r>
  <r>
    <x v="34"/>
    <n v="1"/>
    <s v="Aguacatillo"/>
    <n v="22.91833116351911"/>
    <n v="25"/>
    <n v="412.53127406810228"/>
    <n v="0.1"/>
    <s v="LATIF"/>
    <n v="238.25770348900747"/>
    <n v="1.1912885174450372"/>
    <s v="DEJAR"/>
    <s v="DEJAR"/>
    <x v="0"/>
  </r>
  <r>
    <x v="34"/>
    <n v="2"/>
    <s v="Anono"/>
    <n v="10.822545271661802"/>
    <n v="10"/>
    <n v="91.99192762784071"/>
    <n v="0.1"/>
    <s v="LATIF"/>
    <n v="39.844803225585046"/>
    <n v="0.19922401612792523"/>
    <s v="DEJAR"/>
    <s v="DEJAR"/>
    <x v="0"/>
  </r>
  <r>
    <x v="34"/>
    <n v="4"/>
    <s v="Duraznillo"/>
    <n v="22.91833116351911"/>
    <n v="25"/>
    <n v="412.53127406810228"/>
    <n v="0.1"/>
    <s v="LATIF"/>
    <n v="238.25770348900747"/>
    <n v="1.1912885174450372"/>
    <s v="DEJAR"/>
    <s v="DEJAR"/>
    <x v="0"/>
  </r>
  <r>
    <x v="34"/>
    <n v="5"/>
    <s v="Naranjo"/>
    <n v="10.18592496156405"/>
    <n v="15"/>
    <n v="81.487659075180716"/>
    <n v="0.1"/>
    <s v="LATIF"/>
    <n v="34.483901639602834"/>
    <n v="0.17241950819801416"/>
    <s v="DEJAR"/>
    <s v="DEJAR"/>
    <x v="0"/>
  </r>
  <r>
    <x v="34"/>
    <n v="6"/>
    <s v="Guamo"/>
    <n v="36.287357675571926"/>
    <n v="30"/>
    <n v="1034.1929856846177"/>
    <n v="0.1"/>
    <s v="LATIF"/>
    <n v="712.4094227134251"/>
    <n v="3.5620471135671252"/>
    <s v="DEJAR"/>
    <s v="DEJAR"/>
    <x v="0"/>
  </r>
  <r>
    <x v="34"/>
    <n v="7"/>
    <s v="Duraznillo"/>
    <n v="22.91833116351911"/>
    <n v="8"/>
    <n v="412.53127406810228"/>
    <n v="0.1"/>
    <s v="LATIF"/>
    <n v="238.25770348900747"/>
    <n v="1.1912885174450372"/>
    <s v="DEJAR"/>
    <s v="DEJAR"/>
    <x v="0"/>
  </r>
  <r>
    <x v="34"/>
    <n v="8"/>
    <s v="Cincho"/>
    <n v="24.191571783714618"/>
    <n v="25"/>
    <n v="459.64132697094118"/>
    <n v="0.1"/>
    <s v="LATIF"/>
    <n v="271.02813595928234"/>
    <n v="1.3551406797964116"/>
    <s v="DEJAR"/>
    <s v="DEJAR"/>
    <x v="0"/>
  </r>
  <r>
    <x v="34"/>
    <n v="9"/>
    <s v="Aceituno"/>
    <n v="26.419742869056751"/>
    <n v="30"/>
    <n v="548.21140953996075"/>
    <n v="0.1"/>
    <s v="LATIF"/>
    <n v="334.36298737647621"/>
    <n v="1.6718149368823811"/>
    <s v="DEJAR"/>
    <s v="DEJAR"/>
    <x v="0"/>
  </r>
  <r>
    <x v="34"/>
    <n v="10"/>
    <s v="Duraznillo"/>
    <n v="23.873261628665741"/>
    <n v="8"/>
    <n v="447.62508036903466"/>
    <n v="0.1"/>
    <s v="LATIF"/>
    <n v="262.60539541896509"/>
    <n v="1.3130269770948255"/>
    <s v="DEJAR"/>
    <s v="DEJAR"/>
    <x v="0"/>
  </r>
  <r>
    <x v="34"/>
    <n v="11"/>
    <s v="Anono"/>
    <n v="11.140855426710679"/>
    <n v="15"/>
    <n v="97.482795280367554"/>
    <n v="0.1"/>
    <s v="LATIF"/>
    <n v="42.69509627706298"/>
    <n v="0.21347548138531489"/>
    <s v="DEJAR"/>
    <s v="DEJAR"/>
    <x v="0"/>
  </r>
  <r>
    <x v="34"/>
    <n v="12"/>
    <s v="Aguacatillo"/>
    <n v="22.91833116351911"/>
    <n v="8"/>
    <n v="412.53127406810228"/>
    <n v="0.1"/>
    <s v="LATIF"/>
    <n v="238.25770348900747"/>
    <n v="1.1912885174450372"/>
    <s v="DEJAR"/>
    <s v="DEJAR"/>
    <x v="0"/>
  </r>
  <r>
    <x v="34"/>
    <n v="13"/>
    <s v="Zapotillo"/>
    <n v="10.822545271661802"/>
    <n v="10"/>
    <n v="91.99192762784071"/>
    <n v="0.1"/>
    <s v="LATIF"/>
    <n v="39.844803225585046"/>
    <n v="0.19922401612792523"/>
    <s v="DEJAR"/>
    <s v="DEJAR"/>
    <x v="0"/>
  </r>
  <r>
    <x v="34"/>
    <n v="14"/>
    <s v="Aguacatillo"/>
    <n v="11.777475736808432"/>
    <n v="8"/>
    <n v="108.94199733781484"/>
    <n v="0.1"/>
    <s v="LATIF"/>
    <n v="48.741721531207368"/>
    <n v="0.2437086076560368"/>
    <s v="DEJAR"/>
    <s v="DEJAR"/>
    <x v="0"/>
  </r>
  <r>
    <x v="34"/>
    <n v="15"/>
    <s v="Chorreado"/>
    <n v="11.140855426710679"/>
    <n v="8"/>
    <n v="97.482795280367554"/>
    <n v="0.1"/>
    <s v="LATIF"/>
    <n v="42.69509627706298"/>
    <n v="0.21347548138531489"/>
    <s v="DEJAR"/>
    <s v="DEJAR"/>
    <x v="0"/>
  </r>
  <r>
    <x v="34"/>
    <n v="17"/>
    <s v="Nance"/>
    <n v="25.464812403910123"/>
    <n v="13"/>
    <n v="509.29786921987943"/>
    <n v="0.1"/>
    <s v="LATIF"/>
    <n v="306.27418137209492"/>
    <n v="1.5313709068604744"/>
    <s v="DEJAR"/>
    <s v="DEJAR"/>
    <x v="0"/>
  </r>
  <r>
    <x v="34"/>
    <n v="18"/>
    <s v="Cuje"/>
    <n v="11.140855426710679"/>
    <n v="18"/>
    <n v="97.482795280367554"/>
    <n v="0.1"/>
    <s v="LATIF"/>
    <n v="42.69509627706298"/>
    <n v="0.21347548138531489"/>
    <s v="DEJAR"/>
    <s v="DEJAR"/>
    <x v="0"/>
  </r>
  <r>
    <x v="34"/>
    <n v="19"/>
    <s v="Capulin"/>
    <n v="29.602844419545519"/>
    <n v="10"/>
    <n v="688.26832357542776"/>
    <n v="0.1"/>
    <s v="LATIF"/>
    <n v="438.50562179287272"/>
    <n v="2.1925281089643636"/>
    <s v="DEJAR"/>
    <s v="DEJAR"/>
    <x v="0"/>
  </r>
  <r>
    <x v="34"/>
    <n v="20"/>
    <s v="Oriconte"/>
    <n v="21.00847023322585"/>
    <n v="25"/>
    <n v="346.64086223778037"/>
    <n v="0.1"/>
    <s v="LATIF"/>
    <n v="193.63218163466485"/>
    <n v="0.96816090817332412"/>
    <s v="DEJAR"/>
    <s v="DEJAR"/>
    <x v="0"/>
  </r>
  <r>
    <x v="34"/>
    <n v="21"/>
    <s v="Llorón"/>
    <n v="13.369026512052814"/>
    <n v="8"/>
    <n v="140.37522520372926"/>
    <n v="0.1"/>
    <s v="LATIF"/>
    <n v="65.933675901847053"/>
    <n v="0.32966837950923522"/>
    <s v="DEJAR"/>
    <s v="DEJAR"/>
    <x v="0"/>
  </r>
  <r>
    <x v="34"/>
    <n v="22"/>
    <s v="Duraznillo"/>
    <n v="11.777475736808432"/>
    <n v="18"/>
    <n v="108.94199733781484"/>
    <n v="0.1"/>
    <s v="LATIF"/>
    <n v="48.741721531207368"/>
    <n v="0.2437086076560368"/>
    <s v="DEJAR"/>
    <s v="DEJAR"/>
    <x v="0"/>
  </r>
  <r>
    <x v="34"/>
    <n v="23"/>
    <s v="Palmilla"/>
    <n v="11.140855426710679"/>
    <n v="3"/>
    <n v="97.482795280367554"/>
    <n v="0.1"/>
    <s v="Palma"/>
    <n v="31.07198362279307"/>
    <n v="0.15535991811396535"/>
    <s v="DEJAR"/>
    <s v="DEPURAR"/>
    <x v="1"/>
  </r>
  <r>
    <x v="34"/>
    <n v="24"/>
    <s v="Guamo"/>
    <n v="21.326780388274727"/>
    <n v="25"/>
    <n v="357.22470858250597"/>
    <n v="0.1"/>
    <s v="LATIF"/>
    <n v="200.69840720192283"/>
    <n v="1.003492036009614"/>
    <s v="DEJAR"/>
    <s v="DEJAR"/>
    <x v="0"/>
  </r>
  <r>
    <x v="34"/>
    <n v="25"/>
    <s v="Llorón"/>
    <n v="10.822545271661802"/>
    <n v="5"/>
    <n v="91.99192762784071"/>
    <n v="0.1"/>
    <s v="LATIF"/>
    <n v="39.844803225585046"/>
    <n v="0.19922401612792523"/>
    <s v="DEJAR"/>
    <s v="DEJAR"/>
    <x v="0"/>
  </r>
  <r>
    <x v="34"/>
    <n v="26"/>
    <s v="Palmilla"/>
    <n v="10.822545271661802"/>
    <n v="3"/>
    <n v="91.99192762784071"/>
    <n v="0.1"/>
    <s v="Palma"/>
    <n v="31.07198362279307"/>
    <n v="0.15535991811396535"/>
    <s v="DEJAR"/>
    <s v="DEPURAR"/>
    <x v="1"/>
  </r>
  <r>
    <x v="34"/>
    <n v="27"/>
    <s v="Pimiento"/>
    <n v="14.323956977199444"/>
    <n v="4"/>
    <n v="161.14502893285245"/>
    <n v="0.1"/>
    <s v="LATIF"/>
    <n v="77.718593342580505"/>
    <n v="0.3885929667129025"/>
    <s v="DEJAR"/>
    <s v="DEPURAR"/>
    <x v="1"/>
  </r>
  <r>
    <x v="34"/>
    <n v="28"/>
    <s v="Zapotillo"/>
    <n v="10.18592496156405"/>
    <n v="15"/>
    <n v="81.487659075180716"/>
    <n v="0.1"/>
    <s v="LATIF"/>
    <n v="34.483901639602834"/>
    <n v="0.17241950819801416"/>
    <s v="DEJAR"/>
    <s v="DEJAR"/>
    <x v="0"/>
  </r>
  <r>
    <x v="34"/>
    <n v="29"/>
    <s v="Duraznillo"/>
    <n v="29.284534264496642"/>
    <n v="30"/>
    <n v="673.54643204329057"/>
    <n v="0.1"/>
    <s v="LATIF"/>
    <n v="427.35057947961337"/>
    <n v="2.1367528973980665"/>
    <s v="DEJAR"/>
    <s v="DEJAR"/>
    <x v="0"/>
  </r>
  <r>
    <x v="34"/>
    <n v="30"/>
    <s v="Capulin"/>
    <n v="24.509881938763492"/>
    <n v="8"/>
    <n v="471.81672915697879"/>
    <n v="0.1"/>
    <s v="LATIF"/>
    <n v="279.60561022900345"/>
    <n v="1.3980280511450172"/>
    <s v="DEJAR"/>
    <s v="DEJAR"/>
    <x v="0"/>
  </r>
  <r>
    <x v="34"/>
    <n v="31"/>
    <s v="Achotio"/>
    <n v="17.825368682737086"/>
    <n v="20"/>
    <n v="249.55595591774087"/>
    <n v="0.1"/>
    <s v="LATIF"/>
    <n v="130.88805589127705"/>
    <n v="0.65444027945638528"/>
    <s v="DEJAR"/>
    <s v="DEJAR"/>
    <x v="0"/>
  </r>
  <r>
    <x v="34"/>
    <n v="32"/>
    <s v="Capulin"/>
    <n v="10.504235116612925"/>
    <n v="3"/>
    <n v="86.660215559445092"/>
    <n v="0.1"/>
    <s v="LATIF"/>
    <n v="37.108169671246159"/>
    <n v="0.18554084835623078"/>
    <s v="DEJAR"/>
    <s v="DEPURAR"/>
    <x v="1"/>
  </r>
  <r>
    <x v="34"/>
    <n v="33"/>
    <s v="Duraznillo"/>
    <n v="13.369026512052814"/>
    <n v="13"/>
    <n v="140.37522520372926"/>
    <n v="0.1"/>
    <s v="LATIF"/>
    <n v="65.933675901847053"/>
    <n v="0.32966837950923522"/>
    <s v="DEJAR"/>
    <s v="DEJAR"/>
    <x v="0"/>
  </r>
  <r>
    <x v="34"/>
    <n v="35"/>
    <s v="Latifoliado"/>
    <n v="10.504235116612925"/>
    <n v="18"/>
    <n v="86.660215559445092"/>
    <n v="0.1"/>
    <s v="LATIF"/>
    <n v="37.108169671246159"/>
    <n v="0.18554084835623078"/>
    <s v="DEJAR"/>
    <s v="DEJAR"/>
    <x v="0"/>
  </r>
  <r>
    <x v="34"/>
    <n v="36"/>
    <s v="Latifoliado"/>
    <n v="10.18592496156405"/>
    <n v="15"/>
    <n v="81.487659075180716"/>
    <n v="0.1"/>
    <s v="LATIF"/>
    <n v="34.483901639602834"/>
    <n v="0.17241950819801416"/>
    <s v="DEJAR"/>
    <s v="DEJAR"/>
    <x v="0"/>
  </r>
  <r>
    <x v="34"/>
    <n v="37"/>
    <s v="Latifoliado"/>
    <n v="12.095785891857309"/>
    <n v="14"/>
    <n v="114.91033174273529"/>
    <n v="0.1"/>
    <s v="LATIF"/>
    <n v="51.940529564627447"/>
    <n v="0.25970264782313723"/>
    <s v="DEJAR"/>
    <s v="DEJAR"/>
    <x v="0"/>
  </r>
  <r>
    <x v="34"/>
    <n v="38"/>
    <s v="Latifoliado"/>
    <n v="11.459165581759555"/>
    <n v="16"/>
    <n v="103.13281851702557"/>
    <n v="0.1"/>
    <s v="LATIF"/>
    <n v="45.660319539408313"/>
    <n v="0.22830159769704156"/>
    <s v="DEJAR"/>
    <s v="DEJAR"/>
    <x v="0"/>
  </r>
  <r>
    <x v="35"/>
    <n v="1"/>
    <s v="Liquidambar"/>
    <n v="17.507058527688208"/>
    <n v="25"/>
    <n v="240.72282099845862"/>
    <n v="0.1"/>
    <s v="LATIF"/>
    <n v="125.38576871607694"/>
    <n v="0.62692884358038459"/>
    <s v="DEJAR"/>
    <s v="DEJAR"/>
    <x v="0"/>
  </r>
  <r>
    <x v="35"/>
    <n v="3"/>
    <s v="Pino"/>
    <n v="49.656384187624738"/>
    <n v="30"/>
    <n v="1936.6051477085912"/>
    <n v="0.1"/>
    <s v="CONIF"/>
    <n v="1417.4086786294283"/>
    <n v="7.0870433931471419"/>
    <s v="DEJAR"/>
    <s v="DEJAR"/>
    <x v="0"/>
  </r>
  <r>
    <x v="35"/>
    <n v="4"/>
    <s v="Duraznillo"/>
    <n v="10.18592496156405"/>
    <n v="15"/>
    <n v="81.487659075180716"/>
    <n v="0.1"/>
    <s v="LATIF"/>
    <n v="34.483901639602834"/>
    <n v="0.17241950819801416"/>
    <s v="DEJAR"/>
    <s v="DEJAR"/>
    <x v="0"/>
  </r>
  <r>
    <x v="35"/>
    <n v="5"/>
    <s v="Liquidambar"/>
    <n v="10.504235116612925"/>
    <n v="12"/>
    <n v="86.660215559445092"/>
    <n v="0.1"/>
    <s v="LATIF"/>
    <n v="37.108169671246159"/>
    <n v="0.18554084835623078"/>
    <s v="DEJAR"/>
    <s v="DEJAR"/>
    <x v="0"/>
  </r>
  <r>
    <x v="35"/>
    <n v="6"/>
    <s v="Liquidambar"/>
    <n v="22.600021008470232"/>
    <n v="18"/>
    <n v="401.15164980272056"/>
    <n v="0.1"/>
    <s v="LATIF"/>
    <n v="230.44599224959319"/>
    <n v="1.1522299612479658"/>
    <s v="DEJAR"/>
    <s v="DEJAR"/>
    <x v="0"/>
  </r>
  <r>
    <x v="35"/>
    <n v="7"/>
    <s v="Pimiento"/>
    <n v="13.369026512052814"/>
    <n v="12"/>
    <n v="140.37522520372926"/>
    <n v="0.1"/>
    <s v="LATIF"/>
    <n v="65.933675901847053"/>
    <n v="0.32966837950923522"/>
    <s v="DEJAR"/>
    <s v="DEJAR"/>
    <x v="0"/>
  </r>
  <r>
    <x v="35"/>
    <n v="8"/>
    <s v="Liquidambar"/>
    <n v="16.552128062541581"/>
    <n v="18"/>
    <n v="215.17834974539909"/>
    <n v="0.1"/>
    <s v="LATIF"/>
    <n v="109.69516921537372"/>
    <n v="0.54847584607686861"/>
    <s v="DEJAR"/>
    <s v="DEJAR"/>
    <x v="0"/>
  </r>
  <r>
    <x v="35"/>
    <n v="9"/>
    <s v="Liquidambar"/>
    <n v="24.828192093812369"/>
    <n v="25"/>
    <n v="484.15128692714779"/>
    <n v="0.1"/>
    <s v="LATIF"/>
    <n v="288.33859591210984"/>
    <n v="1.4416929795605493"/>
    <s v="DEJAR"/>
    <s v="DEJAR"/>
    <x v="0"/>
  </r>
  <r>
    <x v="35"/>
    <n v="10"/>
    <s v="Pino"/>
    <n v="56.340897443651144"/>
    <n v="20"/>
    <n v="2493.0926476233749"/>
    <n v="0.1"/>
    <s v="CONIF"/>
    <n v="1901.7921094248707"/>
    <n v="9.508960547124353"/>
    <s v="DEJAR"/>
    <s v="DEJAR"/>
    <x v="0"/>
  </r>
  <r>
    <x v="35"/>
    <n v="11"/>
    <s v="Liquidambar"/>
    <n v="16.870438217590458"/>
    <n v="15"/>
    <n v="223.53401791228774"/>
    <n v="0.1"/>
    <s v="LATIF"/>
    <n v="114.79028939810112"/>
    <n v="0.5739514469905056"/>
    <s v="DEJAR"/>
    <s v="DEJAR"/>
    <x v="0"/>
  </r>
  <r>
    <x v="35"/>
    <n v="12"/>
    <s v="Liquidambar"/>
    <n v="16.870438217590458"/>
    <n v="15"/>
    <n v="223.53401791228774"/>
    <n v="0.1"/>
    <s v="LATIF"/>
    <n v="114.79028939810112"/>
    <n v="0.5739514469905056"/>
    <s v="DEJAR"/>
    <s v="DEJAR"/>
    <x v="0"/>
  </r>
  <r>
    <x v="35"/>
    <n v="13"/>
    <s v="Liquidambar"/>
    <n v="10.18592496156405"/>
    <n v="20"/>
    <n v="81.487659075180716"/>
    <n v="0.1"/>
    <s v="LATIF"/>
    <n v="34.483901639602834"/>
    <n v="0.17241950819801416"/>
    <s v="DEJAR"/>
    <s v="DEJAR"/>
    <x v="0"/>
  </r>
  <r>
    <x v="35"/>
    <n v="14"/>
    <s v="Duraznillo"/>
    <n v="11.459165581759555"/>
    <n v="6"/>
    <n v="103.13281851702557"/>
    <n v="0.1"/>
    <s v="LATIF"/>
    <n v="45.660319539408313"/>
    <n v="0.22830159769704156"/>
    <s v="DEJAR"/>
    <s v="DEJAR"/>
    <x v="0"/>
  </r>
  <r>
    <x v="35"/>
    <n v="15"/>
    <s v="Liquidambar"/>
    <n v="26.738053024105628"/>
    <n v="20"/>
    <n v="561.50090081491703"/>
    <n v="0.1"/>
    <s v="LATIF"/>
    <n v="344.0450343192262"/>
    <n v="1.720225171596131"/>
    <s v="DEJAR"/>
    <s v="DEJAR"/>
    <x v="0"/>
  </r>
  <r>
    <x v="35"/>
    <n v="16"/>
    <s v="Pino"/>
    <n v="56.340897443651144"/>
    <n v="25"/>
    <n v="2493.0926476233749"/>
    <n v="0.1"/>
    <s v="CONIF"/>
    <n v="1901.7921094248707"/>
    <n v="9.508960547124353"/>
    <s v="DEJAR"/>
    <s v="DEJAR"/>
    <x v="0"/>
  </r>
  <r>
    <x v="35"/>
    <n v="18"/>
    <s v="Liquidambar"/>
    <n v="10.822545271661802"/>
    <n v="8"/>
    <n v="91.99192762784071"/>
    <n v="0.1"/>
    <s v="LATIF"/>
    <n v="39.844803225585046"/>
    <n v="0.19922401612792523"/>
    <s v="DEJAR"/>
    <s v="DEJAR"/>
    <x v="0"/>
  </r>
  <r>
    <x v="35"/>
    <n v="19"/>
    <s v="Duraznillo"/>
    <n v="10.18592496156405"/>
    <n v="12"/>
    <n v="81.487659075180716"/>
    <n v="0.1"/>
    <s v="LATIF"/>
    <n v="34.483901639602834"/>
    <n v="0.17241950819801416"/>
    <s v="DEJAR"/>
    <s v="DEJAR"/>
    <x v="0"/>
  </r>
  <r>
    <x v="35"/>
    <n v="20"/>
    <s v="Liquidambar"/>
    <n v="11.459165581759555"/>
    <n v="15"/>
    <n v="103.13281851702557"/>
    <n v="0.1"/>
    <s v="LATIF"/>
    <n v="45.660319539408313"/>
    <n v="0.22830159769704156"/>
    <s v="DEJAR"/>
    <s v="DEJAR"/>
    <x v="0"/>
  </r>
  <r>
    <x v="35"/>
    <n v="21"/>
    <s v="Duraznillo"/>
    <n v="25.146502248861246"/>
    <n v="12"/>
    <n v="496.64500028144801"/>
    <n v="0.1"/>
    <s v="LATIF"/>
    <n v="297.22786449051216"/>
    <n v="1.4861393224525605"/>
    <s v="DEJAR"/>
    <s v="DEJAR"/>
    <x v="0"/>
  </r>
  <r>
    <x v="35"/>
    <n v="22"/>
    <s v="Liquidambar"/>
    <n v="13.369026512052814"/>
    <n v="15"/>
    <n v="140.37522520372926"/>
    <n v="0.1"/>
    <s v="LATIF"/>
    <n v="65.933675901847053"/>
    <n v="0.32966837950923522"/>
    <s v="DEJAR"/>
    <s v="DEJAR"/>
    <x v="0"/>
  </r>
  <r>
    <x v="35"/>
    <n v="23"/>
    <s v="Liquidambar"/>
    <n v="34.377496745278663"/>
    <n v="20"/>
    <n v="928.19536665322994"/>
    <n v="0.1"/>
    <s v="LATIF"/>
    <n v="626.270893975121"/>
    <n v="3.1313544698756051"/>
    <s v="DEJAR"/>
    <s v="DEJAR"/>
    <x v="0"/>
  </r>
  <r>
    <x v="35"/>
    <n v="24"/>
    <s v="Duraznillo"/>
    <n v="11.777475736808432"/>
    <n v="12"/>
    <n v="108.94199733781484"/>
    <n v="0.1"/>
    <s v="LATIF"/>
    <n v="48.741721531207368"/>
    <n v="0.2437086076560368"/>
    <s v="DEJAR"/>
    <s v="DEJAR"/>
    <x v="0"/>
  </r>
  <r>
    <x v="35"/>
    <n v="25"/>
    <s v="Liquidambar"/>
    <n v="13.687336667101691"/>
    <n v="20"/>
    <n v="147.13933752930578"/>
    <n v="0.1"/>
    <s v="LATIF"/>
    <n v="69.737242592229606"/>
    <n v="0.34868621296114799"/>
    <s v="DEJAR"/>
    <s v="DEJAR"/>
    <x v="0"/>
  </r>
  <r>
    <x v="35"/>
    <n v="26"/>
    <s v="Liquidambar"/>
    <n v="26.419742869056751"/>
    <n v="25"/>
    <n v="548.21140953996075"/>
    <n v="0.1"/>
    <s v="LATIF"/>
    <n v="334.36298737647621"/>
    <n v="1.6718149368823811"/>
    <s v="DEJAR"/>
    <s v="DEJAR"/>
    <x v="0"/>
  </r>
  <r>
    <x v="35"/>
    <n v="27"/>
    <s v="Liquidambar"/>
    <n v="26.419742869056751"/>
    <n v="26"/>
    <n v="548.21140953996075"/>
    <n v="0.1"/>
    <s v="LATIF"/>
    <n v="334.36298737647621"/>
    <n v="1.6718149368823811"/>
    <s v="DEJAR"/>
    <s v="DEJAR"/>
    <x v="0"/>
  </r>
  <r>
    <x v="35"/>
    <n v="28"/>
    <s v="Liquidambar"/>
    <n v="11.459165581759555"/>
    <n v="10"/>
    <n v="103.13281851702557"/>
    <n v="0.1"/>
    <s v="LATIF"/>
    <n v="45.660319539408313"/>
    <n v="0.22830159769704156"/>
    <s v="DEJAR"/>
    <s v="DEJAR"/>
    <x v="0"/>
  </r>
  <r>
    <x v="35"/>
    <n v="29"/>
    <s v="Liquidambar"/>
    <n v="10.822545271661802"/>
    <n v="10"/>
    <n v="91.99192762784071"/>
    <n v="0.1"/>
    <s v="LATIF"/>
    <n v="39.844803225585046"/>
    <n v="0.19922401612792523"/>
    <s v="DEJAR"/>
    <s v="DEJAR"/>
    <x v="0"/>
  </r>
  <r>
    <x v="35"/>
    <n v="30"/>
    <s v="Duraznillo"/>
    <n v="17.188748372639331"/>
    <n v="8"/>
    <n v="232.04884166330748"/>
    <n v="0.1"/>
    <s v="LATIF"/>
    <n v="120.02016605710401"/>
    <n v="0.60010083028551997"/>
    <s v="DEJAR"/>
    <s v="DEJAR"/>
    <x v="0"/>
  </r>
  <r>
    <x v="35"/>
    <n v="31"/>
    <s v="Duraznillo"/>
    <n v="13.369026512052814"/>
    <n v="10"/>
    <n v="140.37522520372926"/>
    <n v="0.1"/>
    <s v="LATIF"/>
    <n v="65.933675901847053"/>
    <n v="0.32966837950923522"/>
    <s v="DEJAR"/>
    <s v="DEJAR"/>
    <x v="0"/>
  </r>
  <r>
    <x v="35"/>
    <n v="32"/>
    <s v="Duraznillo"/>
    <n v="12.095785891857309"/>
    <n v="15"/>
    <n v="114.91033174273529"/>
    <n v="0.1"/>
    <s v="LATIF"/>
    <n v="51.940529564627447"/>
    <n v="0.25970264782313723"/>
    <s v="DEJAR"/>
    <s v="DEJAR"/>
    <x v="0"/>
  </r>
  <r>
    <x v="35"/>
    <n v="33"/>
    <s v="Duraznillo"/>
    <n v="25.146502248861246"/>
    <n v="25"/>
    <n v="496.64500028144801"/>
    <n v="0.1"/>
    <s v="LATIF"/>
    <n v="297.22786449051216"/>
    <n v="1.4861393224525605"/>
    <s v="DEJAR"/>
    <s v="DEJAR"/>
    <x v="0"/>
  </r>
  <r>
    <x v="35"/>
    <n v="34"/>
    <s v="Liquidambar"/>
    <n v="15.278887442346074"/>
    <n v="15"/>
    <n v="183.34723291915657"/>
    <n v="0.1"/>
    <s v="LATIF"/>
    <n v="90.642458108728349"/>
    <n v="0.45321229054364176"/>
    <s v="DEJAR"/>
    <s v="DEJAR"/>
    <x v="0"/>
  </r>
  <r>
    <x v="35"/>
    <n v="35"/>
    <s v="Liquidambar"/>
    <n v="12.414096046906185"/>
    <n v="15"/>
    <n v="121.03782173178695"/>
    <n v="0.1"/>
    <s v="LATIF"/>
    <n v="55.257950664746026"/>
    <n v="0.27628975332373013"/>
    <s v="DEJAR"/>
    <s v="DEJAR"/>
    <x v="0"/>
  </r>
  <r>
    <x v="35"/>
    <n v="36"/>
    <s v="Yahe"/>
    <n v="13.369026512052814"/>
    <n v="15"/>
    <n v="140.37522520372926"/>
    <n v="0.1"/>
    <s v="LATIF"/>
    <n v="65.933675901847053"/>
    <n v="0.32966837950923522"/>
    <s v="DEJAR"/>
    <s v="DEJAR"/>
    <x v="0"/>
  </r>
  <r>
    <x v="35"/>
    <n v="37"/>
    <s v="Liquidambar"/>
    <n v="24.191571783714618"/>
    <n v="20"/>
    <n v="459.64132697094118"/>
    <n v="0.1"/>
    <s v="LATIF"/>
    <n v="271.02813595928234"/>
    <n v="1.3551406797964116"/>
    <s v="DEJAR"/>
    <s v="DEJAR"/>
    <x v="0"/>
  </r>
  <r>
    <x v="35"/>
    <n v="38"/>
    <s v="Duraznillo"/>
    <n v="14.005646822150567"/>
    <n v="15"/>
    <n v="154.06260543901348"/>
    <n v="0.1"/>
    <s v="LATIF"/>
    <n v="73.665181252498542"/>
    <n v="0.36832590626249273"/>
    <s v="DEJAR"/>
    <s v="DEJAR"/>
    <x v="0"/>
  </r>
  <r>
    <x v="35"/>
    <n v="39"/>
    <s v="Duraznillo"/>
    <n v="27.374673334203383"/>
    <n v="18"/>
    <n v="588.55735011722311"/>
    <n v="0.1"/>
    <s v="LATIF"/>
    <n v="363.89222491840087"/>
    <n v="1.8194611245920045"/>
    <s v="DEJAR"/>
    <s v="DEJAR"/>
    <x v="0"/>
  </r>
  <r>
    <x v="35"/>
    <n v="40"/>
    <s v="Liquidambar"/>
    <n v="21.326780388274727"/>
    <n v="20"/>
    <n v="357.22470858250597"/>
    <n v="0.1"/>
    <s v="LATIF"/>
    <n v="200.69840720192283"/>
    <n v="1.003492036009614"/>
    <s v="DEJAR"/>
    <s v="DEJAR"/>
    <x v="0"/>
  </r>
  <r>
    <x v="35"/>
    <n v="41"/>
    <s v="Liquidambar"/>
    <n v="28.647913954398888"/>
    <n v="25"/>
    <n v="644.58011573140982"/>
    <n v="0.1"/>
    <s v="LATIF"/>
    <n v="405.53929002221889"/>
    <n v="2.0276964501110943"/>
    <s v="DEJAR"/>
    <s v="DEJAR"/>
    <x v="0"/>
  </r>
  <r>
    <x v="35"/>
    <n v="42"/>
    <s v="Duraznillo"/>
    <n v="14.642267132248321"/>
    <n v="12"/>
    <n v="168.38660801082264"/>
    <n v="0.1"/>
    <s v="LATIF"/>
    <n v="81.898564993474494"/>
    <n v="0.40949282496737244"/>
    <s v="DEJAR"/>
    <s v="DEJAR"/>
    <x v="0"/>
  </r>
  <r>
    <x v="35"/>
    <n v="43"/>
    <s v="Duraznillo"/>
    <n v="10.18592496156405"/>
    <n v="15"/>
    <n v="81.487659075180716"/>
    <n v="0.1"/>
    <s v="LATIF"/>
    <n v="34.483901639602834"/>
    <n v="0.17241950819801416"/>
    <s v="DEJAR"/>
    <s v="DEJAR"/>
    <x v="0"/>
  </r>
  <r>
    <x v="35"/>
    <n v="44"/>
    <s v="Duraznillo"/>
    <n v="9.8676148065151725"/>
    <n v="10"/>
    <n v="76.47425817504751"/>
    <n v="0.1"/>
    <s v="LATIF"/>
    <n v="31.97068074456115"/>
    <n v="0.15985340372280574"/>
    <s v="DEPURAR"/>
    <s v="DEJAR"/>
    <x v="1"/>
  </r>
  <r>
    <x v="35"/>
    <n v="45"/>
    <s v="Liquidambar"/>
    <n v="18.46198899283484"/>
    <n v="22"/>
    <n v="267.69969250869912"/>
    <n v="0.1"/>
    <s v="LATIF"/>
    <n v="142.30646473399739"/>
    <n v="0.71153232366998687"/>
    <s v="DEJAR"/>
    <s v="DEJAR"/>
    <x v="0"/>
  </r>
  <r>
    <x v="35"/>
    <n v="46"/>
    <s v="Liquidambar"/>
    <n v="13.687336667101691"/>
    <n v="18"/>
    <n v="147.13933752930578"/>
    <n v="0.1"/>
    <s v="LATIF"/>
    <n v="69.737242592229606"/>
    <n v="0.34868621296114799"/>
    <s v="DEJAR"/>
    <s v="DEJAR"/>
    <x v="0"/>
  </r>
  <r>
    <x v="35"/>
    <n v="47"/>
    <s v="Liquidambar"/>
    <n v="30.557774884692147"/>
    <n v="25"/>
    <n v="733.38893167662627"/>
    <n v="0.1"/>
    <s v="LATIF"/>
    <n v="472.97662665161533"/>
    <n v="2.3648831332580764"/>
    <s v="DEJAR"/>
    <s v="DEJAR"/>
    <x v="0"/>
  </r>
  <r>
    <x v="35"/>
    <n v="48"/>
    <s v="Liquidambar"/>
    <n v="24.509881938763492"/>
    <n v="25"/>
    <n v="471.81672915697879"/>
    <n v="0.1"/>
    <s v="LATIF"/>
    <n v="279.60561022900345"/>
    <n v="1.3980280511450172"/>
    <s v="DEJAR"/>
    <s v="DEJAR"/>
    <x v="0"/>
  </r>
  <r>
    <x v="35"/>
    <n v="49"/>
    <s v="Yahe"/>
    <n v="13.369026512052814"/>
    <n v="23"/>
    <n v="140.37522520372926"/>
    <n v="0.1"/>
    <s v="LATIF"/>
    <n v="65.933675901847053"/>
    <n v="0.32966837950923522"/>
    <s v="DEJAR"/>
    <s v="DEJAR"/>
    <x v="0"/>
  </r>
  <r>
    <x v="35"/>
    <n v="50"/>
    <s v="Liquidambar"/>
    <n v="13.369026512052814"/>
    <n v="18"/>
    <n v="140.37522520372926"/>
    <n v="0.1"/>
    <s v="LATIF"/>
    <n v="65.933675901847053"/>
    <n v="0.32966837950923522"/>
    <s v="DEJAR"/>
    <s v="DEJAR"/>
    <x v="0"/>
  </r>
  <r>
    <x v="35"/>
    <n v="51"/>
    <s v="Duraznillo"/>
    <n v="13.369026512052814"/>
    <n v="8"/>
    <n v="140.37522520372926"/>
    <n v="0.1"/>
    <s v="LATIF"/>
    <n v="65.933675901847053"/>
    <n v="0.32966837950923522"/>
    <s v="DEJAR"/>
    <s v="DEJAR"/>
    <x v="0"/>
  </r>
  <r>
    <x v="35"/>
    <n v="52"/>
    <s v="Liquidambar"/>
    <n v="26.419742869056751"/>
    <n v="25"/>
    <n v="548.21140953996075"/>
    <n v="0.1"/>
    <s v="LATIF"/>
    <n v="334.36298737647621"/>
    <n v="1.6718149368823811"/>
    <s v="DEJAR"/>
    <s v="DEJAR"/>
    <x v="0"/>
  </r>
  <r>
    <x v="35"/>
    <n v="53"/>
    <s v="Liquidambar"/>
    <n v="26.738053024105628"/>
    <n v="25"/>
    <n v="561.50090081491703"/>
    <n v="0.1"/>
    <s v="LATIF"/>
    <n v="344.0450343192262"/>
    <n v="1.720225171596131"/>
    <s v="DEJAR"/>
    <s v="DEJAR"/>
    <x v="0"/>
  </r>
  <r>
    <x v="35"/>
    <n v="54"/>
    <s v="Liquidambar"/>
    <n v="13.687336667101691"/>
    <n v="18"/>
    <n v="147.13933752930578"/>
    <n v="0.1"/>
    <s v="LATIF"/>
    <n v="69.737242592229606"/>
    <n v="0.34868621296114799"/>
    <s v="DEJAR"/>
    <s v="DEJAR"/>
    <x v="0"/>
  </r>
  <r>
    <x v="35"/>
    <n v="55"/>
    <s v="Liquidambar"/>
    <n v="12.095785891857309"/>
    <n v="15"/>
    <n v="114.91033174273529"/>
    <n v="0.1"/>
    <s v="LATIF"/>
    <n v="51.940529564627447"/>
    <n v="0.25970264782313723"/>
    <s v="DEJAR"/>
    <s v="DEJAR"/>
    <x v="0"/>
  </r>
  <r>
    <x v="35"/>
    <n v="56"/>
    <s v="Liquidambar"/>
    <n v="25.146502248861246"/>
    <n v="25"/>
    <n v="496.64500028144801"/>
    <n v="0.1"/>
    <s v="LATIF"/>
    <n v="297.22786449051216"/>
    <n v="1.4861393224525605"/>
    <s v="DEJAR"/>
    <s v="DEJAR"/>
    <x v="0"/>
  </r>
  <r>
    <x v="35"/>
    <n v="57"/>
    <s v="Liquidambar"/>
    <n v="31.831015504887652"/>
    <n v="28"/>
    <n v="795.7779206560615"/>
    <n v="0.1"/>
    <s v="LATIF"/>
    <n v="521.31038051202484"/>
    <n v="2.606551902560124"/>
    <s v="DEJAR"/>
    <s v="DEJAR"/>
    <x v="0"/>
  </r>
  <r>
    <x v="35"/>
    <n v="58"/>
    <s v="Duraznillo"/>
    <n v="13.369026512052814"/>
    <n v="8"/>
    <n v="140.37522520372926"/>
    <n v="0.1"/>
    <s v="LATIF"/>
    <n v="65.933675901847053"/>
    <n v="0.32966837950923522"/>
    <s v="DEJAR"/>
    <s v="DEJAR"/>
    <x v="0"/>
  </r>
  <r>
    <x v="35"/>
    <n v="59"/>
    <s v="Liquidambar"/>
    <n v="12.414096046906185"/>
    <n v="12"/>
    <n v="121.03782173178695"/>
    <n v="0.1"/>
    <s v="LATIF"/>
    <n v="55.257950664746026"/>
    <n v="0.27628975332373013"/>
    <s v="DEJAR"/>
    <s v="DEJAR"/>
    <x v="0"/>
  </r>
  <r>
    <x v="35"/>
    <n v="60"/>
    <s v="Liquidambar"/>
    <n v="10.504235116612925"/>
    <n v="8"/>
    <n v="86.660215559445092"/>
    <n v="0.1"/>
    <s v="LATIF"/>
    <n v="37.108169671246159"/>
    <n v="0.18554084835623078"/>
    <s v="DEJAR"/>
    <s v="DEJAR"/>
    <x v="0"/>
  </r>
  <r>
    <x v="35"/>
    <n v="61"/>
    <s v="Liquidambar"/>
    <n v="16.870438217590458"/>
    <n v="12"/>
    <n v="223.53401791228774"/>
    <n v="0.1"/>
    <s v="LATIF"/>
    <n v="114.79028939810112"/>
    <n v="0.5739514469905056"/>
    <s v="DEJAR"/>
    <s v="DEJAR"/>
    <x v="0"/>
  </r>
  <r>
    <x v="35"/>
    <n v="62"/>
    <s v="Pino"/>
    <n v="38.197218605865181"/>
    <n v="30"/>
    <n v="1145.9202057447285"/>
    <n v="0.1"/>
    <s v="CONIF"/>
    <n v="769.61935828674928"/>
    <n v="3.8480967914337465"/>
    <s v="DEJAR"/>
    <s v="DEJAR"/>
    <x v="0"/>
  </r>
  <r>
    <x v="35"/>
    <n v="63"/>
    <s v="Liquidambar"/>
    <n v="10.18592496156405"/>
    <n v="12"/>
    <n v="81.487659075180716"/>
    <n v="0.1"/>
    <s v="LATIF"/>
    <n v="34.483901639602834"/>
    <n v="0.17241950819801416"/>
    <s v="DEJAR"/>
    <s v="DEJAR"/>
    <x v="0"/>
  </r>
  <r>
    <x v="35"/>
    <n v="64"/>
    <s v="Duraznillo"/>
    <n v="12.414096046906185"/>
    <n v="10"/>
    <n v="121.03782173178695"/>
    <n v="0.1"/>
    <s v="LATIF"/>
    <n v="55.257950664746026"/>
    <n v="0.27628975332373013"/>
    <s v="DEJAR"/>
    <s v="DEJAR"/>
    <x v="0"/>
  </r>
  <r>
    <x v="35"/>
    <n v="65"/>
    <s v="Pino"/>
    <n v="60.47892945928654"/>
    <n v="30"/>
    <n v="2872.7582935683822"/>
    <n v="0.1"/>
    <s v="CONIF"/>
    <n v="2242.8931221796734"/>
    <n v="11.214465610898367"/>
    <s v="DEJAR"/>
    <s v="DEJAR"/>
    <x v="0"/>
  </r>
  <r>
    <x v="35"/>
    <n v="66"/>
    <s v="Yahe"/>
    <n v="13.050716357003939"/>
    <n v="14"/>
    <n v="133.77026846228395"/>
    <n v="0.1"/>
    <s v="LATIF"/>
    <n v="62.253363811848104"/>
    <n v="0.31126681905924047"/>
    <s v="DEJAR"/>
    <s v="DEJAR"/>
    <x v="0"/>
  </r>
  <r>
    <x v="35"/>
    <n v="67"/>
    <s v="Yahe"/>
    <n v="14.642267132248321"/>
    <n v="10"/>
    <n v="168.38660801082264"/>
    <n v="0.1"/>
    <s v="LATIF"/>
    <n v="81.898564993474494"/>
    <n v="0.40949282496737244"/>
    <s v="DEJAR"/>
    <s v="DEJAR"/>
    <x v="0"/>
  </r>
  <r>
    <x v="35"/>
    <n v="68"/>
    <s v="Duraznillo"/>
    <n v="11.140855426710679"/>
    <n v="12"/>
    <n v="97.482795280367554"/>
    <n v="0.1"/>
    <s v="LATIF"/>
    <n v="42.69509627706298"/>
    <n v="0.21347548138531489"/>
    <s v="DEJAR"/>
    <s v="DEJAR"/>
    <x v="0"/>
  </r>
  <r>
    <x v="35"/>
    <n v="69"/>
    <s v="Liquidambar"/>
    <n v="16.870438217590458"/>
    <n v="18"/>
    <n v="223.53401791228774"/>
    <n v="0.1"/>
    <s v="LATIF"/>
    <n v="114.79028939810112"/>
    <n v="0.5739514469905056"/>
    <s v="DEJAR"/>
    <s v="DEJAR"/>
    <x v="0"/>
  </r>
  <r>
    <x v="35"/>
    <n v="70"/>
    <s v="Zapotillo"/>
    <n v="9.8676148065151725"/>
    <n v="12"/>
    <n v="76.47425817504751"/>
    <n v="0.1"/>
    <s v="LATIF"/>
    <n v="31.97068074456115"/>
    <n v="0.15985340372280574"/>
    <s v="DEPURAR"/>
    <s v="DEJAR"/>
    <x v="1"/>
  </r>
  <r>
    <x v="35"/>
    <n v="71"/>
    <s v="Pimiento"/>
    <n v="12.414096046906185"/>
    <n v="16"/>
    <n v="121.03782173178695"/>
    <n v="0.1"/>
    <s v="LATIF"/>
    <n v="55.257950664746026"/>
    <n v="0.27628975332373013"/>
    <s v="DEJAR"/>
    <s v="DEJAR"/>
    <x v="0"/>
  </r>
  <r>
    <x v="35"/>
    <n v="72"/>
    <s v="Pimiento"/>
    <n v="12.732406201955062"/>
    <n v="12"/>
    <n v="127.32446730496986"/>
    <n v="0.1"/>
    <s v="LATIF"/>
    <n v="58.695172426043968"/>
    <n v="0.29347586213021981"/>
    <s v="DEJAR"/>
    <s v="DEJAR"/>
    <x v="0"/>
  </r>
  <r>
    <x v="36"/>
    <n v="1"/>
    <s v="Latifoliado"/>
    <n v="12.732406201955062"/>
    <n v="7"/>
    <n v="127.32446730496986"/>
    <n v="0.1"/>
    <s v="LATIF"/>
    <n v="58.695172426043968"/>
    <n v="0.29347586213021981"/>
    <s v="DEJAR"/>
    <s v="DEJAR"/>
    <x v="0"/>
  </r>
  <r>
    <x v="36"/>
    <n v="2"/>
    <s v="Latifoliado"/>
    <n v="18.46198899283484"/>
    <n v="8"/>
    <n v="267.69969250869912"/>
    <n v="0.1"/>
    <s v="LATIF"/>
    <n v="142.30646473399739"/>
    <n v="0.71153232366998687"/>
    <s v="DEJAR"/>
    <s v="DEJAR"/>
    <x v="0"/>
  </r>
  <r>
    <x v="36"/>
    <n v="3"/>
    <s v="Latifoliado"/>
    <n v="15.915507752443826"/>
    <n v="7"/>
    <n v="198.94448016401537"/>
    <n v="0.1"/>
    <s v="LATIF"/>
    <n v="99.905263103015685"/>
    <n v="0.49952631551507842"/>
    <s v="DEJAR"/>
    <s v="DEJAR"/>
    <x v="0"/>
  </r>
  <r>
    <x v="36"/>
    <n v="4"/>
    <s v="Latifoliado"/>
    <n v="26.101432714007878"/>
    <n v="6"/>
    <n v="535.08107384913581"/>
    <n v="0.1"/>
    <s v="LATIF"/>
    <n v="324.84099204507686"/>
    <n v="1.6242049602253843"/>
    <s v="DEJAR"/>
    <s v="DEJAR"/>
    <x v="0"/>
  </r>
  <r>
    <x v="36"/>
    <n v="5"/>
    <s v="Latifoliado"/>
    <n v="15.278887442346074"/>
    <n v="3"/>
    <n v="183.34723291915657"/>
    <n v="0.1"/>
    <s v="LATIF"/>
    <n v="90.642458108728349"/>
    <n v="0.45321229054364176"/>
    <s v="DEJAR"/>
    <s v="DEPURAR"/>
    <x v="1"/>
  </r>
  <r>
    <x v="36"/>
    <n v="6"/>
    <s v="Latifoliado"/>
    <n v="24.509881938763492"/>
    <n v="8"/>
    <n v="471.81672915697879"/>
    <n v="0.1"/>
    <s v="LATIF"/>
    <n v="279.60561022900345"/>
    <n v="1.3980280511450172"/>
    <s v="DEJAR"/>
    <s v="DEJAR"/>
    <x v="0"/>
  </r>
  <r>
    <x v="36"/>
    <n v="7"/>
    <s v="Latifoliado"/>
    <n v="12.732406201955062"/>
    <n v="3"/>
    <n v="127.32446730496986"/>
    <n v="0.1"/>
    <s v="LATIF"/>
    <n v="58.695172426043968"/>
    <n v="0.29347586213021981"/>
    <s v="DEJAR"/>
    <s v="DEPURAR"/>
    <x v="1"/>
  </r>
  <r>
    <x v="36"/>
    <n v="8"/>
    <s v="Latifoliado"/>
    <n v="12.414096046906185"/>
    <n v="4"/>
    <n v="121.03782173178695"/>
    <n v="0.1"/>
    <s v="LATIF"/>
    <n v="55.257950664746026"/>
    <n v="0.27628975332373013"/>
    <s v="DEJAR"/>
    <s v="DEPURAR"/>
    <x v="1"/>
  </r>
  <r>
    <x v="36"/>
    <n v="9"/>
    <s v="Latifoliado"/>
    <n v="11.777475736808432"/>
    <n v="4"/>
    <n v="108.94199733781484"/>
    <n v="0.1"/>
    <s v="LATIF"/>
    <n v="48.741721531207368"/>
    <n v="0.2437086076560368"/>
    <s v="DEJAR"/>
    <s v="DEPURAR"/>
    <x v="1"/>
  </r>
  <r>
    <x v="36"/>
    <n v="10"/>
    <s v="Latifoliado"/>
    <n v="17.825368682737086"/>
    <n v="6"/>
    <n v="249.55595591774087"/>
    <n v="0.1"/>
    <s v="LATIF"/>
    <n v="130.88805589127705"/>
    <n v="0.65444027945638528"/>
    <s v="DEJAR"/>
    <s v="DEJAR"/>
    <x v="0"/>
  </r>
  <r>
    <x v="36"/>
    <n v="11"/>
    <s v="Latifoliado"/>
    <n v="26.738053024105628"/>
    <n v="9"/>
    <n v="561.50090081491703"/>
    <n v="0.1"/>
    <s v="LATIF"/>
    <n v="344.0450343192262"/>
    <n v="1.720225171596131"/>
    <s v="DEJAR"/>
    <s v="DEJAR"/>
    <x v="0"/>
  </r>
  <r>
    <x v="36"/>
    <n v="12"/>
    <s v="Latifoliado"/>
    <n v="14.642267132248321"/>
    <n v="4"/>
    <n v="168.38660801082264"/>
    <n v="0.1"/>
    <s v="LATIF"/>
    <n v="81.898564993474494"/>
    <n v="0.40949282496737244"/>
    <s v="DEJAR"/>
    <s v="DEPURAR"/>
    <x v="1"/>
  </r>
  <r>
    <x v="36"/>
    <n v="13"/>
    <s v="Latifoliado"/>
    <n v="9.8676148065151725"/>
    <n v="4"/>
    <n v="76.47425817504751"/>
    <n v="0.1"/>
    <s v="LATIF"/>
    <n v="31.97068074456115"/>
    <n v="0.15985340372280574"/>
    <s v="DEPURAR"/>
    <s v="DEPURAR"/>
    <x v="1"/>
  </r>
  <r>
    <x v="36"/>
    <n v="14"/>
    <s v="Latifoliado"/>
    <n v="26.419742869056751"/>
    <n v="5"/>
    <n v="548.21140953996075"/>
    <n v="0.1"/>
    <s v="LATIF"/>
    <n v="334.36298737647621"/>
    <n v="1.6718149368823811"/>
    <s v="DEJAR"/>
    <s v="DEJAR"/>
    <x v="0"/>
  </r>
  <r>
    <x v="36"/>
    <n v="15"/>
    <s v="Latifoliado"/>
    <n v="19.098609302932591"/>
    <n v="10"/>
    <n v="286.48005143618212"/>
    <n v="0.1"/>
    <s v="LATIF"/>
    <n v="154.28285242822537"/>
    <n v="0.77141426214112685"/>
    <s v="DEJAR"/>
    <s v="DEJAR"/>
    <x v="0"/>
  </r>
  <r>
    <x v="36"/>
    <n v="16"/>
    <s v="Latifoliado"/>
    <n v="14.642267132248321"/>
    <n v="5"/>
    <n v="168.38660801082264"/>
    <n v="0.1"/>
    <s v="LATIF"/>
    <n v="81.898564993474494"/>
    <n v="0.40949282496737244"/>
    <s v="DEJAR"/>
    <s v="DEJAR"/>
    <x v="0"/>
  </r>
  <r>
    <x v="36"/>
    <n v="17"/>
    <s v="Latifoliado"/>
    <n v="17.825368682737086"/>
    <n v="8"/>
    <n v="249.55595591774087"/>
    <n v="0.1"/>
    <s v="LATIF"/>
    <n v="130.88805589127705"/>
    <n v="0.65444027945638528"/>
    <s v="DEJAR"/>
    <s v="DEJAR"/>
    <x v="0"/>
  </r>
  <r>
    <x v="36"/>
    <n v="18"/>
    <s v="Latifoliado"/>
    <n v="17.825368682737086"/>
    <n v="6"/>
    <n v="249.55595591774087"/>
    <n v="0.1"/>
    <s v="LATIF"/>
    <n v="130.88805589127705"/>
    <n v="0.65444027945638528"/>
    <s v="DEJAR"/>
    <s v="DEJAR"/>
    <x v="0"/>
  </r>
  <r>
    <x v="36"/>
    <n v="19"/>
    <s v="Latifoliado"/>
    <n v="15.915507752443826"/>
    <n v="10"/>
    <n v="198.94448016401537"/>
    <n v="0.1"/>
    <s v="LATIF"/>
    <n v="99.905263103015685"/>
    <n v="0.49952631551507842"/>
    <s v="DEJAR"/>
    <s v="DEJAR"/>
    <x v="0"/>
  </r>
  <r>
    <x v="36"/>
    <n v="20"/>
    <s v="Latifoliado"/>
    <n v="13.369026512052814"/>
    <n v="4"/>
    <n v="140.37522520372926"/>
    <n v="0.1"/>
    <s v="LATIF"/>
    <n v="65.933675901847053"/>
    <n v="0.32966837950923522"/>
    <s v="DEJAR"/>
    <s v="DEPURAR"/>
    <x v="1"/>
  </r>
  <r>
    <x v="36"/>
    <n v="21"/>
    <s v="Latifoliado"/>
    <n v="25.464812403910123"/>
    <n v="6"/>
    <n v="509.29786921987943"/>
    <n v="0.1"/>
    <s v="LATIF"/>
    <n v="306.27418137209492"/>
    <n v="1.5313709068604744"/>
    <s v="DEJAR"/>
    <s v="DEJAR"/>
    <x v="0"/>
  </r>
  <r>
    <x v="36"/>
    <n v="22"/>
    <s v="Latifoliado"/>
    <n v="12.414096046906185"/>
    <n v="4"/>
    <n v="121.03782173178695"/>
    <n v="0.1"/>
    <s v="LATIF"/>
    <n v="55.257950664746026"/>
    <n v="0.27628975332373013"/>
    <s v="DEJAR"/>
    <s v="DEPURAR"/>
    <x v="1"/>
  </r>
  <r>
    <x v="36"/>
    <n v="23"/>
    <s v="Latifoliado"/>
    <n v="16.552128062541581"/>
    <n v="6"/>
    <n v="215.17834974539909"/>
    <n v="0.1"/>
    <s v="LATIF"/>
    <n v="109.69516921537372"/>
    <n v="0.54847584607686861"/>
    <s v="DEJAR"/>
    <s v="DEJAR"/>
    <x v="0"/>
  </r>
  <r>
    <x v="36"/>
    <n v="24"/>
    <s v="Latifoliado"/>
    <n v="17.825368682737086"/>
    <n v="3"/>
    <n v="249.55595591774087"/>
    <n v="0.1"/>
    <s v="LATIF"/>
    <n v="130.88805589127705"/>
    <n v="0.65444027945638528"/>
    <s v="DEJAR"/>
    <s v="DEPURAR"/>
    <x v="1"/>
  </r>
  <r>
    <x v="36"/>
    <n v="25"/>
    <s v="Latifoliado"/>
    <n v="22.281710853421359"/>
    <n v="10"/>
    <n v="389.93118112147022"/>
    <n v="0.1"/>
    <s v="LATIF"/>
    <n v="222.7850284848646"/>
    <n v="1.1139251424243228"/>
    <s v="DEJAR"/>
    <s v="DEJAR"/>
    <x v="0"/>
  </r>
  <r>
    <x v="36"/>
    <n v="26"/>
    <s v="Latifoliado"/>
    <n v="10.18592496156405"/>
    <n v="6"/>
    <n v="81.487659075180716"/>
    <n v="0.1"/>
    <s v="LATIF"/>
    <n v="34.483901639602834"/>
    <n v="0.17241950819801416"/>
    <s v="DEJAR"/>
    <s v="DEJAR"/>
    <x v="0"/>
  </r>
  <r>
    <x v="36"/>
    <n v="27"/>
    <s v="Latifoliado"/>
    <n v="22.281710853421359"/>
    <n v="8"/>
    <n v="389.93118112147022"/>
    <n v="0.1"/>
    <s v="LATIF"/>
    <n v="222.7850284848646"/>
    <n v="1.1139251424243228"/>
    <s v="DEJAR"/>
    <s v="DEJAR"/>
    <x v="0"/>
  </r>
  <r>
    <x v="36"/>
    <n v="28"/>
    <s v="Latifoliado"/>
    <n v="9.8676148065151725"/>
    <n v="5"/>
    <n v="76.47425817504751"/>
    <n v="0.1"/>
    <s v="LATIF"/>
    <n v="31.97068074456115"/>
    <n v="0.15985340372280574"/>
    <s v="DEPURAR"/>
    <s v="DEJAR"/>
    <x v="1"/>
  </r>
  <r>
    <x v="36"/>
    <n v="29"/>
    <s v="Latifoliado"/>
    <n v="10.822545271661802"/>
    <n v="5"/>
    <n v="91.99192762784071"/>
    <n v="0.1"/>
    <s v="LATIF"/>
    <n v="39.844803225585046"/>
    <n v="0.19922401612792523"/>
    <s v="DEJAR"/>
    <s v="DEJAR"/>
    <x v="0"/>
  </r>
  <r>
    <x v="36"/>
    <n v="30"/>
    <s v="Latifoliado"/>
    <n v="14.642267132248321"/>
    <n v="4"/>
    <n v="168.38660801082264"/>
    <n v="0.1"/>
    <s v="LATIF"/>
    <n v="81.898564993474494"/>
    <n v="0.40949282496737244"/>
    <s v="DEJAR"/>
    <s v="DEPURAR"/>
    <x v="1"/>
  </r>
  <r>
    <x v="36"/>
    <n v="31"/>
    <s v="Latifoliado"/>
    <n v="10.504235116612925"/>
    <n v="6"/>
    <n v="86.660215559445092"/>
    <n v="0.1"/>
    <s v="LATIF"/>
    <n v="37.108169671246159"/>
    <n v="0.18554084835623078"/>
    <s v="DEJAR"/>
    <s v="DEJAR"/>
    <x v="0"/>
  </r>
  <r>
    <x v="36"/>
    <n v="32"/>
    <s v="Latifoliado"/>
    <n v="19.098609302932591"/>
    <n v="8"/>
    <n v="286.48005143618212"/>
    <n v="0.1"/>
    <s v="LATIF"/>
    <n v="154.28285242822537"/>
    <n v="0.77141426214112685"/>
    <s v="DEJAR"/>
    <s v="DEJAR"/>
    <x v="0"/>
  </r>
  <r>
    <x v="36"/>
    <n v="33"/>
    <s v="Latifoliado"/>
    <n v="10.504235116612925"/>
    <n v="5"/>
    <n v="86.660215559445092"/>
    <n v="0.1"/>
    <s v="LATIF"/>
    <n v="37.108169671246159"/>
    <n v="0.18554084835623078"/>
    <s v="DEJAR"/>
    <s v="DEJAR"/>
    <x v="0"/>
  </r>
  <r>
    <x v="36"/>
    <n v="34"/>
    <s v="Latifoliado"/>
    <n v="22.281710853421359"/>
    <n v="15"/>
    <n v="389.93118112147022"/>
    <n v="0.1"/>
    <s v="LATIF"/>
    <n v="222.7850284848646"/>
    <n v="1.1139251424243228"/>
    <s v="DEJAR"/>
    <s v="DEJAR"/>
    <x v="0"/>
  </r>
  <r>
    <x v="36"/>
    <n v="35"/>
    <s v="Latifoliado"/>
    <n v="20.371849923128099"/>
    <n v="10"/>
    <n v="325.95063630072286"/>
    <n v="0.1"/>
    <s v="LATIF"/>
    <n v="179.93862712461993"/>
    <n v="0.89969313562309949"/>
    <s v="DEJAR"/>
    <s v="DEJAR"/>
    <x v="0"/>
  </r>
  <r>
    <x v="36"/>
    <n v="36"/>
    <s v="Latifoliado"/>
    <n v="14.642267132248321"/>
    <n v="8"/>
    <n v="168.38660801082264"/>
    <n v="0.1"/>
    <s v="LATIF"/>
    <n v="81.898564993474494"/>
    <n v="0.40949282496737244"/>
    <s v="DEJAR"/>
    <s v="DEJAR"/>
    <x v="0"/>
  </r>
  <r>
    <x v="36"/>
    <n v="37"/>
    <s v="Latifoliado"/>
    <n v="14.323956977199444"/>
    <n v="5"/>
    <n v="161.14502893285245"/>
    <n v="0.1"/>
    <s v="LATIF"/>
    <n v="77.718593342580505"/>
    <n v="0.3885929667129025"/>
    <s v="DEJAR"/>
    <s v="DEJAR"/>
    <x v="0"/>
  </r>
  <r>
    <x v="36"/>
    <n v="38"/>
    <s v="Latifoliado"/>
    <n v="10.504235116612925"/>
    <n v="5"/>
    <n v="86.660215559445092"/>
    <n v="0.1"/>
    <s v="LATIF"/>
    <n v="37.108169671246159"/>
    <n v="0.18554084835623078"/>
    <s v="DEJAR"/>
    <s v="DEJAR"/>
    <x v="0"/>
  </r>
  <r>
    <x v="36"/>
    <n v="39"/>
    <s v="Latifoliado"/>
    <n v="9.8676148065151725"/>
    <n v="6"/>
    <n v="76.47425817504751"/>
    <n v="0.1"/>
    <s v="LATIF"/>
    <n v="31.97068074456115"/>
    <n v="0.15985340372280574"/>
    <s v="DEPURAR"/>
    <s v="DEJAR"/>
    <x v="1"/>
  </r>
  <r>
    <x v="36"/>
    <n v="40"/>
    <s v="Latifoliado"/>
    <n v="13.369026512052814"/>
    <n v="3"/>
    <n v="140.37522520372926"/>
    <n v="0.1"/>
    <s v="LATIF"/>
    <n v="65.933675901847053"/>
    <n v="0.32966837950923522"/>
    <s v="DEJAR"/>
    <s v="DEPURAR"/>
    <x v="1"/>
  </r>
  <r>
    <x v="36"/>
    <n v="41"/>
    <s v="Latifoliado"/>
    <n v="14.642267132248321"/>
    <n v="10"/>
    <n v="168.38660801082264"/>
    <n v="0.1"/>
    <s v="LATIF"/>
    <n v="81.898564993474494"/>
    <n v="0.40949282496737244"/>
    <s v="DEJAR"/>
    <s v="DEJAR"/>
    <x v="0"/>
  </r>
  <r>
    <x v="36"/>
    <n v="42"/>
    <s v="Latifoliado"/>
    <n v="16.552128062541581"/>
    <n v="7"/>
    <n v="215.17834974539909"/>
    <n v="0.1"/>
    <s v="LATIF"/>
    <n v="109.69516921537372"/>
    <n v="0.54847584607686861"/>
    <s v="DEJAR"/>
    <s v="DEJAR"/>
    <x v="0"/>
  </r>
  <r>
    <x v="36"/>
    <n v="43"/>
    <s v="Latifoliado"/>
    <n v="11.777475736808432"/>
    <n v="10"/>
    <n v="108.94199733781484"/>
    <n v="0.1"/>
    <s v="LATIF"/>
    <n v="48.741721531207368"/>
    <n v="0.2437086076560368"/>
    <s v="DEJAR"/>
    <s v="DEJAR"/>
    <x v="0"/>
  </r>
  <r>
    <x v="36"/>
    <n v="44"/>
    <s v="Latifoliado"/>
    <n v="11.459165581759555"/>
    <n v="10"/>
    <n v="103.13281851702557"/>
    <n v="0.1"/>
    <s v="LATIF"/>
    <n v="45.660319539408313"/>
    <n v="0.22830159769704156"/>
    <s v="DEJAR"/>
    <s v="DEJAR"/>
    <x v="0"/>
  </r>
  <r>
    <x v="36"/>
    <n v="45"/>
    <s v="Latifoliado"/>
    <n v="22.281710853421359"/>
    <n v="10"/>
    <n v="389.93118112147022"/>
    <n v="0.1"/>
    <s v="LATIF"/>
    <n v="222.7850284848646"/>
    <n v="1.1139251424243228"/>
    <s v="DEJAR"/>
    <s v="DEJAR"/>
    <x v="0"/>
  </r>
  <r>
    <x v="36"/>
    <n v="46"/>
    <s v="Latifoliado"/>
    <n v="15.278887442346074"/>
    <n v="10"/>
    <n v="183.34723291915657"/>
    <n v="0.1"/>
    <s v="LATIF"/>
    <n v="90.642458108728349"/>
    <n v="0.45321229054364176"/>
    <s v="DEJAR"/>
    <s v="DEJAR"/>
    <x v="0"/>
  </r>
  <r>
    <x v="36"/>
    <n v="47"/>
    <s v="Latifoliado"/>
    <n v="14.323956977199444"/>
    <n v="9"/>
    <n v="161.14502893285245"/>
    <n v="0.1"/>
    <s v="LATIF"/>
    <n v="77.718593342580505"/>
    <n v="0.3885929667129025"/>
    <s v="DEJAR"/>
    <s v="DEJAR"/>
    <x v="0"/>
  </r>
  <r>
    <x v="36"/>
    <n v="48"/>
    <s v="Latifoliado"/>
    <n v="15.915507752443826"/>
    <n v="10"/>
    <n v="198.94448016401537"/>
    <n v="0.1"/>
    <s v="LATIF"/>
    <n v="99.905263103015685"/>
    <n v="0.49952631551507842"/>
    <s v="DEJAR"/>
    <s v="DEJAR"/>
    <x v="0"/>
  </r>
  <r>
    <x v="36"/>
    <n v="49"/>
    <s v="Latifoliado"/>
    <n v="18.780299147883717"/>
    <n v="5"/>
    <n v="277.01029418037507"/>
    <n v="0.1"/>
    <s v="LATIF"/>
    <n v="148.22445121913327"/>
    <n v="0.74112225609566629"/>
    <s v="DEJAR"/>
    <s v="DEJAR"/>
    <x v="0"/>
  </r>
  <r>
    <x v="36"/>
    <n v="50"/>
    <s v="Latifoliado"/>
    <n v="18.143678837785963"/>
    <n v="5"/>
    <n v="258.54824642115443"/>
    <n v="0.1"/>
    <s v="LATIF"/>
    <n v="136.52797541331648"/>
    <n v="0.68263987706658236"/>
    <s v="DEJAR"/>
    <s v="DEJAR"/>
    <x v="0"/>
  </r>
  <r>
    <x v="36"/>
    <n v="51"/>
    <s v="Latifoliado"/>
    <n v="14.642267132248321"/>
    <n v="7"/>
    <n v="168.38660801082264"/>
    <n v="0.1"/>
    <s v="LATIF"/>
    <n v="81.898564993474494"/>
    <n v="0.40949282496737244"/>
    <s v="DEJAR"/>
    <s v="DEJAR"/>
    <x v="0"/>
  </r>
  <r>
    <x v="36"/>
    <n v="52"/>
    <s v="Latifoliado"/>
    <n v="22.281710853421359"/>
    <n v="10"/>
    <n v="389.93118112147022"/>
    <n v="0.1"/>
    <s v="LATIF"/>
    <n v="222.7850284848646"/>
    <n v="1.1139251424243228"/>
    <s v="DEJAR"/>
    <s v="DEJAR"/>
    <x v="0"/>
  </r>
  <r>
    <x v="36"/>
    <n v="53"/>
    <s v="Latifoliado"/>
    <n v="23.236641318567987"/>
    <n v="6"/>
    <n v="424.07005391761521"/>
    <n v="0.1"/>
    <s v="LATIF"/>
    <n v="246.22097298081303"/>
    <n v="1.231104864904065"/>
    <s v="DEJAR"/>
    <s v="DEJAR"/>
    <x v="0"/>
  </r>
  <r>
    <x v="36"/>
    <n v="54"/>
    <s v="Latifoliado"/>
    <n v="12.732406201955062"/>
    <n v="10"/>
    <n v="127.32446730496986"/>
    <n v="0.1"/>
    <s v="LATIF"/>
    <n v="58.695172426043968"/>
    <n v="0.29347586213021981"/>
    <s v="DEJAR"/>
    <s v="DEJAR"/>
    <x v="0"/>
  </r>
  <r>
    <x v="37"/>
    <n v="1"/>
    <s v="Yahe"/>
    <n v="26.101432714007878"/>
    <n v="10"/>
    <n v="535.08107384913581"/>
    <n v="0.1"/>
    <s v="LATIF"/>
    <n v="324.84099204507686"/>
    <n v="1.6242049602253843"/>
    <s v="DEJAR"/>
    <s v="DEJAR"/>
    <x v="0"/>
  </r>
  <r>
    <x v="37"/>
    <n v="2"/>
    <s v="Pimiento"/>
    <n v="23.236641318567987"/>
    <n v="10"/>
    <n v="424.07005391761521"/>
    <n v="0.1"/>
    <s v="LATIF"/>
    <n v="246.22097298081303"/>
    <n v="1.231104864904065"/>
    <s v="DEJAR"/>
    <s v="DEJAR"/>
    <x v="0"/>
  </r>
  <r>
    <x v="37"/>
    <n v="4"/>
    <s v="Liquidambar"/>
    <n v="14.642267132248321"/>
    <n v="5"/>
    <n v="168.38660801082264"/>
    <n v="0.1"/>
    <s v="LATIF"/>
    <n v="81.898564993474494"/>
    <n v="0.40949282496737244"/>
    <s v="DEJAR"/>
    <s v="DEJAR"/>
    <x v="0"/>
  </r>
  <r>
    <x v="37"/>
    <n v="6"/>
    <s v="Cuje"/>
    <n v="10.18592496156405"/>
    <n v="5"/>
    <n v="81.487659075180716"/>
    <n v="0.1"/>
    <s v="LATIF"/>
    <n v="34.483901639602834"/>
    <n v="0.17241950819801416"/>
    <s v="DEJAR"/>
    <s v="DEJAR"/>
    <x v="0"/>
  </r>
  <r>
    <x v="37"/>
    <n v="9"/>
    <s v="Liquidambar"/>
    <n v="94.538116049516333"/>
    <n v="25"/>
    <n v="7019.4774603150536"/>
    <n v="0.1"/>
    <s v="LATIF"/>
    <n v="6980.9752349451746"/>
    <n v="34.904876174725871"/>
    <s v="DEJAR"/>
    <s v="DEJAR"/>
    <x v="0"/>
  </r>
  <r>
    <x v="37"/>
    <n v="10"/>
    <s v="Cerezo"/>
    <n v="12.414096046906185"/>
    <n v="8"/>
    <n v="121.03782173178695"/>
    <n v="0.1"/>
    <s v="LATIF"/>
    <n v="55.257950664746026"/>
    <n v="0.27628975332373013"/>
    <s v="DEJAR"/>
    <s v="DEJAR"/>
    <x v="0"/>
  </r>
  <r>
    <x v="37"/>
    <n v="11"/>
    <s v="Liquidambar"/>
    <n v="39.788769381109567"/>
    <n v="20"/>
    <n v="1243.4030010250963"/>
    <n v="0.1"/>
    <s v="LATIF"/>
    <n v="887.3242648534698"/>
    <n v="4.4366213242673487"/>
    <s v="DEJAR"/>
    <s v="DEJAR"/>
    <x v="0"/>
  </r>
  <r>
    <x v="37"/>
    <n v="12"/>
    <s v="Cerezo"/>
    <n v="10.18592496156405"/>
    <n v="6"/>
    <n v="81.487659075180716"/>
    <n v="0.1"/>
    <s v="LATIF"/>
    <n v="34.483901639602834"/>
    <n v="0.17241950819801416"/>
    <s v="DEJAR"/>
    <s v="DEJAR"/>
    <x v="0"/>
  </r>
  <r>
    <x v="37"/>
    <n v="13"/>
    <s v="Sandio"/>
    <n v="10.822545271661802"/>
    <n v="8"/>
    <n v="91.99192762784071"/>
    <n v="0.1"/>
    <s v="LATIF"/>
    <n v="39.844803225585046"/>
    <n v="0.19922401612792523"/>
    <s v="DEJAR"/>
    <s v="DEJAR"/>
    <x v="0"/>
  </r>
  <r>
    <x v="37"/>
    <n v="14"/>
    <s v="Zapotillo"/>
    <n v="16.870438217590458"/>
    <n v="8"/>
    <n v="223.53401791228774"/>
    <n v="0.1"/>
    <s v="LATIF"/>
    <n v="114.79028939810112"/>
    <n v="0.5739514469905056"/>
    <s v="DEJAR"/>
    <s v="DEJAR"/>
    <x v="0"/>
  </r>
  <r>
    <x v="37"/>
    <n v="15"/>
    <s v="Malcote"/>
    <n v="13.687336667101691"/>
    <n v="5"/>
    <n v="147.13933752930578"/>
    <n v="0.1"/>
    <s v="LATIF"/>
    <n v="69.737242592229606"/>
    <n v="0.34868621296114799"/>
    <s v="DEJAR"/>
    <s v="DEJAR"/>
    <x v="0"/>
  </r>
  <r>
    <x v="37"/>
    <n v="16"/>
    <s v="Sandio"/>
    <n v="13.369026512052814"/>
    <n v="5"/>
    <n v="140.37522520372926"/>
    <n v="0.1"/>
    <s v="LATIF"/>
    <n v="65.933675901847053"/>
    <n v="0.32966837950923522"/>
    <s v="DEJAR"/>
    <s v="DEJAR"/>
    <x v="0"/>
  </r>
  <r>
    <x v="37"/>
    <n v="17"/>
    <s v="Pimientillo"/>
    <n v="17.507058527688208"/>
    <n v="8"/>
    <n v="240.72282099845862"/>
    <n v="0.1"/>
    <s v="LATIF"/>
    <n v="125.38576871607694"/>
    <n v="0.62692884358038459"/>
    <s v="DEJAR"/>
    <s v="DEJAR"/>
    <x v="0"/>
  </r>
  <r>
    <x v="37"/>
    <n v="18"/>
    <s v="Roble"/>
    <n v="14.642267132248321"/>
    <n v="8"/>
    <n v="168.38660801082264"/>
    <n v="0.1"/>
    <s v="LATIF"/>
    <n v="81.898564993474494"/>
    <n v="0.40949282496737244"/>
    <s v="DEJAR"/>
    <s v="DEJAR"/>
    <x v="0"/>
  </r>
  <r>
    <x v="37"/>
    <n v="19"/>
    <s v="Liquidambar"/>
    <n v="42.0169404664517"/>
    <n v="20"/>
    <n v="1386.5634489511215"/>
    <n v="0.1"/>
    <s v="LATIF"/>
    <n v="1010.3818673021808"/>
    <n v="5.0519093365109029"/>
    <s v="DEJAR"/>
    <s v="DEJAR"/>
    <x v="0"/>
  </r>
  <r>
    <x v="37"/>
    <n v="21"/>
    <s v="Liquidambar"/>
    <n v="64.935271629970813"/>
    <n v="25"/>
    <n v="3311.709394602266"/>
    <n v="0.1"/>
    <s v="LATIF"/>
    <n v="2851.6943370417075"/>
    <n v="14.258471685208537"/>
    <s v="DEJAR"/>
    <s v="DEJAR"/>
    <x v="0"/>
  </r>
  <r>
    <x v="37"/>
    <n v="23"/>
    <s v="Almendro"/>
    <n v="21.963400698372482"/>
    <n v="10"/>
    <n v="378.86986802435092"/>
    <n v="0.1"/>
    <s v="LATIF"/>
    <n v="215.27399434582907"/>
    <n v="1.0763699717291453"/>
    <s v="DEJAR"/>
    <s v="DEJAR"/>
    <x v="0"/>
  </r>
  <r>
    <x v="37"/>
    <n v="25"/>
    <s v="Liquidambar"/>
    <n v="86.580362173294418"/>
    <n v="25"/>
    <n v="5887.4833681818054"/>
    <n v="0.1"/>
    <s v="LATIF"/>
    <n v="5661.0331923128379"/>
    <n v="28.305165961564185"/>
    <s v="DEJAR"/>
    <s v="DEJAR"/>
    <x v="0"/>
  </r>
  <r>
    <x v="37"/>
    <n v="27"/>
    <s v="Pino"/>
    <n v="43.926801396744963"/>
    <n v="25"/>
    <n v="1515.4794720974037"/>
    <n v="0.1"/>
    <s v="CONIF"/>
    <n v="1065.5128806362816"/>
    <n v="5.327564403181408"/>
    <s v="DEJAR"/>
    <s v="DEJAR"/>
    <x v="0"/>
  </r>
  <r>
    <x v="37"/>
    <n v="28"/>
    <s v="Liquidambar"/>
    <n v="39.788769381109567"/>
    <n v="20"/>
    <n v="1243.4030010250963"/>
    <n v="0.1"/>
    <s v="LATIF"/>
    <n v="887.3242648534698"/>
    <n v="4.4366213242673487"/>
    <s v="DEJAR"/>
    <s v="DEJAR"/>
    <x v="0"/>
  </r>
  <r>
    <x v="37"/>
    <n v="29"/>
    <s v="Cuje"/>
    <n v="13.050716357003939"/>
    <n v="10"/>
    <n v="133.77026846228395"/>
    <n v="0.1"/>
    <s v="LATIF"/>
    <n v="62.253363811848104"/>
    <n v="0.31126681905924047"/>
    <s v="DEJAR"/>
    <s v="DEJAR"/>
    <x v="0"/>
  </r>
  <r>
    <x v="37"/>
    <n v="30"/>
    <s v="Cuje"/>
    <n v="11.459165581759555"/>
    <n v="10"/>
    <n v="103.13281851702557"/>
    <n v="0.1"/>
    <s v="LATIF"/>
    <n v="45.660319539408313"/>
    <n v="0.22830159769704156"/>
    <s v="DEJAR"/>
    <s v="DEJAR"/>
    <x v="0"/>
  </r>
  <r>
    <x v="37"/>
    <n v="31"/>
    <s v="Liquidambar"/>
    <n v="87.535292638441049"/>
    <n v="25"/>
    <n v="6018.0705249614657"/>
    <n v="0.1"/>
    <s v="LATIF"/>
    <n v="5810.9915231329005"/>
    <n v="29.054957615664499"/>
    <s v="DEJAR"/>
    <s v="DEJAR"/>
    <x v="0"/>
  </r>
  <r>
    <x v="38"/>
    <n v="1"/>
    <s v="Tatastamique"/>
    <n v="23.236641318567987"/>
    <n v="5"/>
    <n v="424.07005391761521"/>
    <n v="0.1"/>
    <s v="LATIF"/>
    <n v="246.22097298081303"/>
    <n v="1.231104864904065"/>
    <s v="DEJAR"/>
    <s v="DEJAR"/>
    <x v="0"/>
  </r>
  <r>
    <x v="38"/>
    <n v="2"/>
    <s v="Almendro"/>
    <n v="14.642267132248321"/>
    <n v="10"/>
    <n v="168.38660801082264"/>
    <n v="0.1"/>
    <s v="LATIF"/>
    <n v="81.898564993474494"/>
    <n v="0.40949282496737244"/>
    <s v="DEJAR"/>
    <s v="DEJAR"/>
    <x v="0"/>
  </r>
  <r>
    <x v="38"/>
    <n v="3"/>
    <s v="Trompio"/>
    <n v="18.46198899283484"/>
    <n v="12"/>
    <n v="267.69969250869912"/>
    <n v="0.1"/>
    <s v="LATIF"/>
    <n v="142.30646473399739"/>
    <n v="0.71153232366998687"/>
    <s v="DEJAR"/>
    <s v="DEJAR"/>
    <x v="0"/>
  </r>
  <r>
    <x v="38"/>
    <n v="4"/>
    <s v="Llorón"/>
    <n v="22.91833116351911"/>
    <n v="8"/>
    <n v="412.53127406810228"/>
    <n v="0.1"/>
    <s v="LATIF"/>
    <n v="238.25770348900747"/>
    <n v="1.1912885174450372"/>
    <s v="DEJAR"/>
    <s v="DEJAR"/>
    <x v="0"/>
  </r>
  <r>
    <x v="38"/>
    <n v="5"/>
    <s v="Yahe"/>
    <n v="16.870438217590458"/>
    <n v="10"/>
    <n v="223.53401791228774"/>
    <n v="0.1"/>
    <s v="LATIF"/>
    <n v="114.79028939810112"/>
    <n v="0.5739514469905056"/>
    <s v="DEJAR"/>
    <s v="DEJAR"/>
    <x v="0"/>
  </r>
  <r>
    <x v="38"/>
    <n v="8"/>
    <s v="Yahe"/>
    <n v="13.687336667101691"/>
    <n v="5"/>
    <n v="147.13933752930578"/>
    <n v="0.1"/>
    <s v="LATIF"/>
    <n v="69.737242592229606"/>
    <n v="0.34868621296114799"/>
    <s v="DEJAR"/>
    <s v="DEJAR"/>
    <x v="0"/>
  </r>
  <r>
    <x v="38"/>
    <n v="9"/>
    <s v="Malcote"/>
    <n v="22.91833116351911"/>
    <n v="8"/>
    <n v="412.53127406810228"/>
    <n v="0.1"/>
    <s v="LATIF"/>
    <n v="238.25770348900747"/>
    <n v="1.1912885174450372"/>
    <s v="DEJAR"/>
    <s v="DEJAR"/>
    <x v="0"/>
  </r>
  <r>
    <x v="38"/>
    <n v="10"/>
    <s v="Trompio"/>
    <n v="12.732406201955062"/>
    <n v="10"/>
    <n v="127.32446730496986"/>
    <n v="0.1"/>
    <s v="LATIF"/>
    <n v="58.695172426043968"/>
    <n v="0.29347586213021981"/>
    <s v="DEJAR"/>
    <s v="DEJAR"/>
    <x v="0"/>
  </r>
  <r>
    <x v="38"/>
    <n v="11"/>
    <s v="Yahe"/>
    <n v="14.005646822150567"/>
    <n v="5"/>
    <n v="154.06260543901348"/>
    <n v="0.1"/>
    <s v="LATIF"/>
    <n v="73.665181252498542"/>
    <n v="0.36832590626249273"/>
    <s v="DEJAR"/>
    <s v="DEJAR"/>
    <x v="0"/>
  </r>
  <r>
    <x v="38"/>
    <n v="12"/>
    <s v="Llorón"/>
    <n v="23.236641318567987"/>
    <n v="8"/>
    <n v="424.07005391761521"/>
    <n v="0.1"/>
    <s v="LATIF"/>
    <n v="246.22097298081303"/>
    <n v="1.231104864904065"/>
    <s v="DEJAR"/>
    <s v="DEJAR"/>
    <x v="0"/>
  </r>
  <r>
    <x v="38"/>
    <n v="13"/>
    <s v="Llorón"/>
    <n v="55.704277133553397"/>
    <n v="25"/>
    <n v="2437.0698820091889"/>
    <n v="0.1"/>
    <s v="LATIF"/>
    <n v="1978.7001753536695"/>
    <n v="9.8935008767683463"/>
    <s v="DEJAR"/>
    <s v="DEJAR"/>
    <x v="0"/>
  </r>
  <r>
    <x v="38"/>
    <n v="15"/>
    <s v="Tatastamique"/>
    <n v="29.284534264496642"/>
    <n v="10"/>
    <n v="673.54643204329057"/>
    <n v="0.1"/>
    <s v="LATIF"/>
    <n v="427.35057947961337"/>
    <n v="2.1367528973980665"/>
    <s v="DEJAR"/>
    <s v="DEJAR"/>
    <x v="0"/>
  </r>
  <r>
    <x v="38"/>
    <n v="16"/>
    <s v="Duraznillo"/>
    <n v="14.005646822150567"/>
    <n v="8"/>
    <n v="154.06260543901348"/>
    <n v="0.1"/>
    <s v="LATIF"/>
    <n v="73.665181252498542"/>
    <n v="0.36832590626249273"/>
    <s v="DEJAR"/>
    <s v="DEJAR"/>
    <x v="0"/>
  </r>
  <r>
    <x v="38"/>
    <n v="17"/>
    <s v="Trompio"/>
    <n v="21.326780388274727"/>
    <n v="20"/>
    <n v="357.22470858250597"/>
    <n v="0.1"/>
    <s v="LATIF"/>
    <n v="200.69840720192283"/>
    <n v="1.003492036009614"/>
    <s v="DEJAR"/>
    <s v="DEJAR"/>
    <x v="0"/>
  </r>
  <r>
    <x v="38"/>
    <n v="18"/>
    <s v="Trompio"/>
    <n v="27.69298348925226"/>
    <n v="20"/>
    <n v="602.32430814457302"/>
    <n v="0.1"/>
    <s v="LATIF"/>
    <n v="374.05882614625091"/>
    <n v="1.8702941307312544"/>
    <s v="DEJAR"/>
    <s v="DEJAR"/>
    <x v="0"/>
  </r>
  <r>
    <x v="38"/>
    <n v="20"/>
    <s v="Tatastamique"/>
    <n v="23.554951473616864"/>
    <n v="8"/>
    <n v="435.76798935125936"/>
    <n v="0.1"/>
    <s v="LATIF"/>
    <n v="254.33660458953207"/>
    <n v="1.2716830229476601"/>
    <s v="DEJAR"/>
    <s v="DEJAR"/>
    <x v="0"/>
  </r>
  <r>
    <x v="38"/>
    <n v="21"/>
    <s v="Llorón"/>
    <n v="13.369026512052814"/>
    <n v="3"/>
    <n v="140.37522520372926"/>
    <n v="0.1"/>
    <s v="LATIF"/>
    <n v="65.933675901847053"/>
    <n v="0.32966837950923522"/>
    <s v="DEJAR"/>
    <s v="DEPURAR"/>
    <x v="1"/>
  </r>
  <r>
    <x v="38"/>
    <n v="22"/>
    <s v="Almendro"/>
    <n v="38.515528760914059"/>
    <n v="20"/>
    <n v="1165.0984536325395"/>
    <n v="0.1"/>
    <s v="LATIF"/>
    <n v="821.1379627389631"/>
    <n v="4.1056898136948154"/>
    <s v="DEJAR"/>
    <s v="DEJAR"/>
    <x v="0"/>
  </r>
  <r>
    <x v="38"/>
    <n v="23"/>
    <s v="Cerezo"/>
    <n v="10.822545271661802"/>
    <n v="5"/>
    <n v="91.99192762784071"/>
    <n v="0.1"/>
    <s v="LATIF"/>
    <n v="39.844803225585046"/>
    <n v="0.19922401612792523"/>
    <s v="DEJAR"/>
    <s v="DEJAR"/>
    <x v="0"/>
  </r>
  <r>
    <x v="38"/>
    <n v="25"/>
    <s v="Llorón"/>
    <n v="25.146502248861246"/>
    <n v="8"/>
    <n v="496.64500028144801"/>
    <n v="0.1"/>
    <s v="LATIF"/>
    <n v="297.22786449051216"/>
    <n v="1.4861393224525605"/>
    <s v="DEJAR"/>
    <s v="DEJAR"/>
    <x v="0"/>
  </r>
  <r>
    <x v="38"/>
    <n v="26"/>
    <s v="Almendro"/>
    <n v="13.687336667101691"/>
    <n v="8"/>
    <n v="147.13933752930578"/>
    <n v="0.1"/>
    <s v="LATIF"/>
    <n v="69.737242592229606"/>
    <n v="0.34868621296114799"/>
    <s v="DEJAR"/>
    <s v="DEJAR"/>
    <x v="0"/>
  </r>
  <r>
    <x v="38"/>
    <n v="27"/>
    <s v="Trompio"/>
    <n v="18.143678837785963"/>
    <n v="12"/>
    <n v="258.54824642115443"/>
    <n v="0.1"/>
    <s v="LATIF"/>
    <n v="136.52797541331648"/>
    <n v="0.68263987706658236"/>
    <s v="DEJAR"/>
    <s v="DEJAR"/>
    <x v="0"/>
  </r>
  <r>
    <x v="38"/>
    <n v="30"/>
    <s v="Almendro"/>
    <n v="12.732406201955062"/>
    <n v="15"/>
    <n v="127.32446730496986"/>
    <n v="0.1"/>
    <s v="LATIF"/>
    <n v="58.695172426043968"/>
    <n v="0.29347586213021981"/>
    <s v="DEJAR"/>
    <s v="DEJAR"/>
    <x v="0"/>
  </r>
  <r>
    <x v="38"/>
    <n v="31"/>
    <s v="Trompio"/>
    <n v="20.690160078176977"/>
    <n v="20"/>
    <n v="336.21617147718604"/>
    <n v="0.1"/>
    <s v="LATIF"/>
    <n v="186.71254020763374"/>
    <n v="0.93356270103816863"/>
    <s v="DEJAR"/>
    <s v="DEJAR"/>
    <x v="0"/>
  </r>
  <r>
    <x v="38"/>
    <n v="32"/>
    <s v="Guayabillo"/>
    <n v="23.236641318567987"/>
    <n v="8"/>
    <n v="424.07005391761521"/>
    <n v="0.1"/>
    <s v="LATIF"/>
    <n v="246.22097298081303"/>
    <n v="1.231104864904065"/>
    <s v="DEJAR"/>
    <s v="DEJAR"/>
    <x v="0"/>
  </r>
  <r>
    <x v="38"/>
    <n v="33"/>
    <s v="Trompio"/>
    <n v="21.963400698372482"/>
    <n v="20"/>
    <n v="378.86986802435092"/>
    <n v="0.1"/>
    <s v="LATIF"/>
    <n v="215.27399434582907"/>
    <n v="1.0763699717291453"/>
    <s v="DEJAR"/>
    <s v="DEJAR"/>
    <x v="0"/>
  </r>
  <r>
    <x v="38"/>
    <n v="34"/>
    <s v="Guayabillo"/>
    <n v="16.870438217590458"/>
    <n v="5"/>
    <n v="223.53401791228774"/>
    <n v="0.1"/>
    <s v="LATIF"/>
    <n v="114.79028939810112"/>
    <n v="0.5739514469905056"/>
    <s v="DEJAR"/>
    <s v="DEJAR"/>
    <x v="0"/>
  </r>
  <r>
    <x v="38"/>
    <n v="35"/>
    <s v="Trompio"/>
    <n v="23.873261628665741"/>
    <n v="20"/>
    <n v="447.62508036903466"/>
    <n v="0.1"/>
    <s v="LATIF"/>
    <n v="262.60539541896509"/>
    <n v="1.3130269770948255"/>
    <s v="DEJAR"/>
    <s v="DEJAR"/>
    <x v="0"/>
  </r>
  <r>
    <x v="38"/>
    <n v="36"/>
    <s v="Guayabillo"/>
    <n v="14.642267132248321"/>
    <n v="8"/>
    <n v="168.38660801082264"/>
    <n v="0.1"/>
    <s v="LATIF"/>
    <n v="81.898564993474494"/>
    <n v="0.40949282496737244"/>
    <s v="DEJAR"/>
    <s v="DEJAR"/>
    <x v="0"/>
  </r>
  <r>
    <x v="38"/>
    <n v="37"/>
    <s v="Almendro"/>
    <n v="14.005646822150567"/>
    <n v="10"/>
    <n v="154.06260543901348"/>
    <n v="0.1"/>
    <s v="LATIF"/>
    <n v="73.665181252498542"/>
    <n v="0.36832590626249273"/>
    <s v="DEJAR"/>
    <s v="DEJAR"/>
    <x v="0"/>
  </r>
  <r>
    <x v="38"/>
    <n v="38"/>
    <s v="Tatastamique"/>
    <n v="23.236641318567987"/>
    <n v="8"/>
    <n v="424.07005391761521"/>
    <n v="0.1"/>
    <s v="LATIF"/>
    <n v="246.22097298081303"/>
    <n v="1.231104864904065"/>
    <s v="DEJAR"/>
    <s v="DEJAR"/>
    <x v="0"/>
  </r>
  <r>
    <x v="38"/>
    <n v="39"/>
    <s v="Malcote"/>
    <n v="38.515528760914059"/>
    <n v="25"/>
    <n v="1165.0984536325395"/>
    <n v="0.1"/>
    <s v="LATIF"/>
    <n v="821.1379627389631"/>
    <n v="4.1056898136948154"/>
    <s v="DEJAR"/>
    <s v="DEJAR"/>
    <x v="0"/>
  </r>
  <r>
    <x v="38"/>
    <n v="40"/>
    <s v="Trompio"/>
    <n v="20.053539768079222"/>
    <n v="15"/>
    <n v="315.84425670839084"/>
    <n v="0.1"/>
    <s v="LATIF"/>
    <n v="173.30957843308818"/>
    <n v="0.86654789216544081"/>
    <s v="DEJAR"/>
    <s v="DEJAR"/>
    <x v="0"/>
  </r>
  <r>
    <x v="38"/>
    <n v="42"/>
    <s v="Roble"/>
    <n v="19.735229613030345"/>
    <n v="15"/>
    <n v="305.89703270019004"/>
    <n v="0.1"/>
    <s v="LATIF"/>
    <n v="166.82452181713487"/>
    <n v="0.83412260908567426"/>
    <s v="DEJAR"/>
    <s v="DEJAR"/>
    <x v="0"/>
  </r>
  <r>
    <x v="38"/>
    <n v="43"/>
    <s v="Trompio"/>
    <n v="12.095785891857309"/>
    <n v="10"/>
    <n v="114.91033174273529"/>
    <n v="0.1"/>
    <s v="LATIF"/>
    <n v="51.940529564627447"/>
    <n v="0.25970264782313723"/>
    <s v="DEJAR"/>
    <s v="DEJAR"/>
    <x v="0"/>
  </r>
  <r>
    <x v="38"/>
    <n v="44"/>
    <s v="Almendro"/>
    <n v="18.143678837785963"/>
    <n v="20"/>
    <n v="258.54824642115443"/>
    <n v="0.1"/>
    <s v="LATIF"/>
    <n v="136.52797541331648"/>
    <n v="0.68263987706658236"/>
    <s v="DEJAR"/>
    <s v="DEJA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7" cacheId="1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T5:U45" firstHeaderRow="1" firstDataRow="1" firstDataCol="1" rowPageCount="1" colPageCount="1"/>
  <pivotFields count="13">
    <pivotField axis="axisRow" showAll="0">
      <items count="40">
        <item x="37"/>
        <item x="38"/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6"/>
        <item x="27"/>
        <item x="2"/>
        <item x="3"/>
        <item x="4"/>
        <item x="5"/>
        <item x="6"/>
        <item x="7"/>
        <item x="8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showAll="0"/>
    <pivotField showAll="0"/>
    <pivotField numFmtId="2" showAll="0"/>
    <pivotField showAll="0"/>
    <pivotField numFmtId="167" showAll="0"/>
    <pivotField showAll="0"/>
    <pivotField showAll="0"/>
    <pivotField numFmtId="165" showAll="0"/>
    <pivotField dataField="1" numFmtId="165" showAll="0"/>
    <pivotField showAll="0"/>
    <pivotField showAll="0"/>
    <pivotField axis="axisPage" multipleItemSelectionAllowed="1" showAll="0">
      <items count="3">
        <item x="0"/>
        <item h="1" x="1"/>
        <item t="default"/>
      </items>
    </pivotField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pageFields count="1">
    <pageField fld="12" hier="-1"/>
  </pageFields>
  <dataFields count="1">
    <dataField name="Suma de Carbono (tC/ha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C1" workbookViewId="0">
      <pane ySplit="2" topLeftCell="A3" activePane="bottomLeft" state="frozen"/>
      <selection activeCell="B1" sqref="B1"/>
      <selection pane="bottomLeft" activeCell="M4" sqref="M4"/>
    </sheetView>
  </sheetViews>
  <sheetFormatPr baseColWidth="10" defaultColWidth="11.42578125" defaultRowHeight="15" x14ac:dyDescent="0.25"/>
  <cols>
    <col min="1" max="1" width="4.140625" style="1" bestFit="1" customWidth="1"/>
    <col min="2" max="2" width="18" style="1" bestFit="1" customWidth="1"/>
    <col min="3" max="3" width="17.140625" style="1" bestFit="1" customWidth="1"/>
    <col min="4" max="4" width="11.7109375" style="1" bestFit="1" customWidth="1"/>
    <col min="5" max="5" width="11.42578125" style="2"/>
    <col min="6" max="6" width="26.7109375" style="1" customWidth="1"/>
    <col min="7" max="7" width="15.42578125" style="1" customWidth="1"/>
    <col min="8" max="8" width="14.7109375" style="1" customWidth="1"/>
    <col min="9" max="9" width="13.5703125" style="1" customWidth="1"/>
    <col min="10" max="10" width="14.140625" style="1" customWidth="1"/>
    <col min="11" max="12" width="11.42578125" style="1"/>
    <col min="13" max="13" width="17.140625" style="1" bestFit="1" customWidth="1"/>
    <col min="14" max="16384" width="11.42578125" style="1"/>
  </cols>
  <sheetData>
    <row r="1" spans="1:13" x14ac:dyDescent="0.25">
      <c r="H1" s="8" t="s">
        <v>0</v>
      </c>
      <c r="I1" s="8"/>
      <c r="J1" s="8"/>
      <c r="K1" s="130" t="s">
        <v>1</v>
      </c>
      <c r="L1" s="130"/>
    </row>
    <row r="2" spans="1:13" s="2" customFormat="1" x14ac:dyDescent="0.25">
      <c r="A2" s="4" t="s">
        <v>2</v>
      </c>
      <c r="B2" s="4" t="s">
        <v>3</v>
      </c>
      <c r="C2" s="5" t="s">
        <v>4</v>
      </c>
      <c r="D2" s="5" t="s">
        <v>5</v>
      </c>
      <c r="E2" s="5" t="s">
        <v>175</v>
      </c>
      <c r="F2" s="5" t="s">
        <v>7</v>
      </c>
      <c r="G2" s="7" t="s">
        <v>8</v>
      </c>
      <c r="H2" s="5" t="s">
        <v>9</v>
      </c>
      <c r="I2" s="5" t="s">
        <v>10</v>
      </c>
      <c r="J2" s="5" t="s">
        <v>11</v>
      </c>
      <c r="K2" s="5" t="s">
        <v>12</v>
      </c>
      <c r="L2" s="5" t="s">
        <v>13</v>
      </c>
      <c r="M2" s="29" t="s">
        <v>14</v>
      </c>
    </row>
    <row r="3" spans="1:13" x14ac:dyDescent="0.25">
      <c r="A3" s="22">
        <v>1</v>
      </c>
      <c r="B3" s="39" t="s">
        <v>90</v>
      </c>
      <c r="C3" s="39"/>
      <c r="D3" s="20"/>
      <c r="E3" s="102" t="s">
        <v>48</v>
      </c>
      <c r="F3" s="20"/>
      <c r="G3" s="39" t="s">
        <v>94</v>
      </c>
      <c r="H3" s="46">
        <v>622941.33945700002</v>
      </c>
      <c r="I3" s="46">
        <v>1596299.7890300001</v>
      </c>
      <c r="J3" s="21">
        <v>170</v>
      </c>
      <c r="K3" s="21">
        <v>15</v>
      </c>
      <c r="L3" s="100"/>
      <c r="M3" s="19"/>
    </row>
    <row r="4" spans="1:13" x14ac:dyDescent="0.25">
      <c r="A4" s="22">
        <v>2</v>
      </c>
      <c r="B4" s="39" t="s">
        <v>90</v>
      </c>
      <c r="C4" s="39"/>
      <c r="D4" s="20"/>
      <c r="E4" s="102" t="s">
        <v>49</v>
      </c>
      <c r="F4" s="20"/>
      <c r="G4" s="39" t="s">
        <v>94</v>
      </c>
      <c r="H4" s="46">
        <v>622882.25297999999</v>
      </c>
      <c r="I4" s="46">
        <v>1596583.0466199999</v>
      </c>
      <c r="J4" s="22">
        <v>25</v>
      </c>
      <c r="K4" s="22">
        <v>24</v>
      </c>
      <c r="L4" s="100"/>
      <c r="M4" s="19"/>
    </row>
    <row r="5" spans="1:13" x14ac:dyDescent="0.25">
      <c r="A5" s="22">
        <v>3</v>
      </c>
      <c r="B5" s="39" t="s">
        <v>90</v>
      </c>
      <c r="C5" s="39"/>
      <c r="D5" s="20"/>
      <c r="E5" s="102" t="s">
        <v>50</v>
      </c>
      <c r="F5" s="20"/>
      <c r="G5" s="39" t="s">
        <v>94</v>
      </c>
      <c r="H5" s="46">
        <v>622823.16650299996</v>
      </c>
      <c r="I5" s="46">
        <v>1596866.30421</v>
      </c>
      <c r="J5" s="22">
        <v>128</v>
      </c>
      <c r="K5" s="22">
        <v>20</v>
      </c>
      <c r="L5" s="101" t="s">
        <v>15</v>
      </c>
      <c r="M5" s="20"/>
    </row>
    <row r="6" spans="1:13" x14ac:dyDescent="0.25">
      <c r="A6" s="22">
        <v>4</v>
      </c>
      <c r="B6" s="39" t="s">
        <v>90</v>
      </c>
      <c r="C6" s="39"/>
      <c r="D6" s="20"/>
      <c r="E6" s="102" t="s">
        <v>51</v>
      </c>
      <c r="F6" s="20"/>
      <c r="G6" s="39" t="s">
        <v>94</v>
      </c>
      <c r="H6" s="46">
        <v>622764.08002700005</v>
      </c>
      <c r="I6" s="46">
        <v>1597149.5618100001</v>
      </c>
      <c r="J6" s="22">
        <v>115</v>
      </c>
      <c r="K6" s="22">
        <v>29</v>
      </c>
      <c r="L6" s="101" t="s">
        <v>16</v>
      </c>
      <c r="M6" s="20"/>
    </row>
    <row r="7" spans="1:13" x14ac:dyDescent="0.25">
      <c r="A7" s="22">
        <v>5</v>
      </c>
      <c r="B7" s="39" t="s">
        <v>90</v>
      </c>
      <c r="C7" s="39"/>
      <c r="D7" s="20"/>
      <c r="E7" s="102" t="s">
        <v>52</v>
      </c>
      <c r="F7" s="20"/>
      <c r="G7" s="39" t="s">
        <v>94</v>
      </c>
      <c r="H7" s="46">
        <v>622704.99355000001</v>
      </c>
      <c r="I7" s="46">
        <v>1597432.8193999999</v>
      </c>
      <c r="J7" s="22">
        <v>95</v>
      </c>
      <c r="K7" s="22">
        <v>19</v>
      </c>
      <c r="L7" s="100" t="s">
        <v>15</v>
      </c>
      <c r="M7" s="20"/>
    </row>
    <row r="8" spans="1:13" x14ac:dyDescent="0.25">
      <c r="A8" s="22">
        <v>6</v>
      </c>
      <c r="B8" s="39" t="s">
        <v>90</v>
      </c>
      <c r="C8" s="39"/>
      <c r="D8" s="20"/>
      <c r="E8" s="102" t="s">
        <v>53</v>
      </c>
      <c r="F8" s="20"/>
      <c r="G8" s="39" t="s">
        <v>94</v>
      </c>
      <c r="H8" s="46">
        <v>622645.90707299998</v>
      </c>
      <c r="I8" s="46">
        <v>1597716.07699</v>
      </c>
      <c r="J8" s="22">
        <v>211</v>
      </c>
      <c r="K8" s="22">
        <v>18</v>
      </c>
      <c r="L8" s="100" t="s">
        <v>17</v>
      </c>
      <c r="M8" s="20"/>
    </row>
    <row r="9" spans="1:13" x14ac:dyDescent="0.25">
      <c r="A9" s="22">
        <v>7</v>
      </c>
      <c r="B9" s="39" t="s">
        <v>90</v>
      </c>
      <c r="C9" s="39"/>
      <c r="D9" s="20"/>
      <c r="E9" s="102" t="s">
        <v>54</v>
      </c>
      <c r="F9" s="20"/>
      <c r="G9" s="39" t="s">
        <v>94</v>
      </c>
      <c r="H9" s="46">
        <v>621700.76503999997</v>
      </c>
      <c r="I9" s="46">
        <v>1599753.02006</v>
      </c>
      <c r="J9" s="22">
        <v>301</v>
      </c>
      <c r="K9" s="22">
        <v>24</v>
      </c>
      <c r="L9" s="100" t="s">
        <v>15</v>
      </c>
      <c r="M9" s="20"/>
    </row>
    <row r="10" spans="1:13" x14ac:dyDescent="0.25">
      <c r="A10" s="22">
        <v>8</v>
      </c>
      <c r="B10" s="39" t="s">
        <v>90</v>
      </c>
      <c r="C10" s="39"/>
      <c r="D10" s="20"/>
      <c r="E10" s="102" t="s">
        <v>55</v>
      </c>
      <c r="F10" s="20"/>
      <c r="G10" s="39" t="s">
        <v>94</v>
      </c>
      <c r="H10" s="46">
        <v>621574.31524599995</v>
      </c>
      <c r="I10" s="46">
        <v>1600013.8692099999</v>
      </c>
      <c r="J10" s="23"/>
      <c r="K10" s="22"/>
      <c r="L10" s="100"/>
      <c r="M10" s="20"/>
    </row>
    <row r="11" spans="1:13" x14ac:dyDescent="0.25">
      <c r="A11" s="22">
        <v>9</v>
      </c>
      <c r="B11" s="39" t="s">
        <v>90</v>
      </c>
      <c r="C11" s="39"/>
      <c r="D11" s="20"/>
      <c r="E11" s="102" t="s">
        <v>56</v>
      </c>
      <c r="F11" s="20"/>
      <c r="G11" s="39" t="s">
        <v>94</v>
      </c>
      <c r="H11" s="46">
        <v>621447.86545100005</v>
      </c>
      <c r="I11" s="46">
        <v>1600274.7183600001</v>
      </c>
      <c r="J11" s="22">
        <v>212</v>
      </c>
      <c r="K11" s="22">
        <v>17</v>
      </c>
      <c r="L11" s="100" t="s">
        <v>18</v>
      </c>
      <c r="M11" s="20"/>
    </row>
    <row r="12" spans="1:13" x14ac:dyDescent="0.25">
      <c r="A12" s="22">
        <v>10</v>
      </c>
      <c r="B12" s="39" t="s">
        <v>90</v>
      </c>
      <c r="C12" s="39"/>
      <c r="D12" s="20"/>
      <c r="E12" s="102" t="s">
        <v>57</v>
      </c>
      <c r="F12" s="20"/>
      <c r="G12" s="39" t="s">
        <v>94</v>
      </c>
      <c r="H12" s="46">
        <v>621321.41565700003</v>
      </c>
      <c r="I12" s="46">
        <v>1600535.56751</v>
      </c>
      <c r="J12" s="22">
        <v>188</v>
      </c>
      <c r="K12" s="22">
        <v>24</v>
      </c>
      <c r="L12" s="100" t="s">
        <v>15</v>
      </c>
      <c r="M12" s="20"/>
    </row>
    <row r="13" spans="1:13" x14ac:dyDescent="0.25">
      <c r="A13" s="22">
        <v>11</v>
      </c>
      <c r="B13" s="39" t="s">
        <v>90</v>
      </c>
      <c r="C13" s="39"/>
      <c r="D13" s="20"/>
      <c r="E13" s="102" t="s">
        <v>58</v>
      </c>
      <c r="F13" s="20"/>
      <c r="G13" s="39" t="s">
        <v>94</v>
      </c>
      <c r="H13" s="46">
        <v>621194.96586200001</v>
      </c>
      <c r="I13" s="46">
        <v>1600796.4166600001</v>
      </c>
      <c r="J13" s="22">
        <v>275</v>
      </c>
      <c r="K13" s="22">
        <v>9</v>
      </c>
      <c r="L13" s="100" t="s">
        <v>19</v>
      </c>
      <c r="M13" s="20"/>
    </row>
    <row r="14" spans="1:13" x14ac:dyDescent="0.25">
      <c r="A14" s="22">
        <v>12</v>
      </c>
      <c r="B14" s="39" t="s">
        <v>90</v>
      </c>
      <c r="C14" s="39"/>
      <c r="D14" s="20"/>
      <c r="E14" s="102" t="s">
        <v>59</v>
      </c>
      <c r="F14" s="20"/>
      <c r="G14" s="39" t="s">
        <v>94</v>
      </c>
      <c r="H14" s="46">
        <v>621068.516068</v>
      </c>
      <c r="I14" s="46">
        <v>1601057.26581</v>
      </c>
      <c r="J14" s="22">
        <v>205</v>
      </c>
      <c r="K14" s="22">
        <v>23</v>
      </c>
      <c r="L14" s="100" t="s">
        <v>15</v>
      </c>
      <c r="M14" s="20"/>
    </row>
    <row r="15" spans="1:13" x14ac:dyDescent="0.25">
      <c r="A15" s="22">
        <v>13</v>
      </c>
      <c r="B15" s="39" t="s">
        <v>90</v>
      </c>
      <c r="C15" s="39"/>
      <c r="D15" s="20"/>
      <c r="E15" s="102" t="s">
        <v>60</v>
      </c>
      <c r="F15" s="20"/>
      <c r="G15" s="39" t="s">
        <v>94</v>
      </c>
      <c r="H15" s="46">
        <v>620942.06627299997</v>
      </c>
      <c r="I15" s="46">
        <v>1601318.1149599999</v>
      </c>
      <c r="J15" s="22">
        <v>122</v>
      </c>
      <c r="K15" s="22">
        <v>29</v>
      </c>
      <c r="L15" s="100" t="s">
        <v>20</v>
      </c>
      <c r="M15" s="20"/>
    </row>
    <row r="16" spans="1:13" x14ac:dyDescent="0.25">
      <c r="A16" s="22">
        <v>14</v>
      </c>
      <c r="B16" s="39" t="s">
        <v>90</v>
      </c>
      <c r="C16" s="20"/>
      <c r="D16" s="20"/>
      <c r="E16" s="102" t="s">
        <v>61</v>
      </c>
      <c r="F16" s="20"/>
      <c r="G16" s="39" t="s">
        <v>94</v>
      </c>
      <c r="H16" s="46">
        <v>620815.61647899996</v>
      </c>
      <c r="I16" s="46">
        <v>1601578.9641100001</v>
      </c>
      <c r="J16" s="28"/>
      <c r="K16" s="28"/>
      <c r="L16" s="28"/>
      <c r="M16" s="20"/>
    </row>
    <row r="17" spans="1:13" x14ac:dyDescent="0.25">
      <c r="A17" s="22">
        <v>15</v>
      </c>
      <c r="B17" s="39" t="s">
        <v>90</v>
      </c>
      <c r="C17" s="39"/>
      <c r="D17" s="39"/>
      <c r="E17" s="102" t="s">
        <v>62</v>
      </c>
      <c r="F17" s="39"/>
      <c r="G17" s="39" t="s">
        <v>94</v>
      </c>
      <c r="H17" s="46">
        <v>620689.16668400005</v>
      </c>
      <c r="I17" s="46">
        <v>1601839.81326</v>
      </c>
      <c r="J17" s="39"/>
      <c r="K17" s="39"/>
      <c r="L17" s="39"/>
      <c r="M17" s="39"/>
    </row>
    <row r="18" spans="1:13" x14ac:dyDescent="0.25">
      <c r="A18" s="22">
        <v>16</v>
      </c>
      <c r="B18" s="39" t="s">
        <v>90</v>
      </c>
      <c r="C18" s="39"/>
      <c r="D18" s="39"/>
      <c r="E18" s="102" t="s">
        <v>63</v>
      </c>
      <c r="F18" s="39"/>
      <c r="G18" s="39" t="s">
        <v>94</v>
      </c>
      <c r="H18" s="46">
        <v>620562.71689000004</v>
      </c>
      <c r="I18" s="46">
        <v>1602100.6624</v>
      </c>
      <c r="J18" s="39"/>
      <c r="K18" s="39"/>
      <c r="L18" s="39"/>
      <c r="M18" s="39"/>
    </row>
    <row r="19" spans="1:13" x14ac:dyDescent="0.25">
      <c r="A19" s="22">
        <v>17</v>
      </c>
      <c r="B19" s="39" t="s">
        <v>90</v>
      </c>
      <c r="C19" s="39"/>
      <c r="D19" s="39"/>
      <c r="E19" s="102" t="s">
        <v>64</v>
      </c>
      <c r="F19" s="39"/>
      <c r="G19" s="39" t="s">
        <v>94</v>
      </c>
      <c r="H19" s="46">
        <v>619702.32636599999</v>
      </c>
      <c r="I19" s="46">
        <v>1602975.6457400001</v>
      </c>
      <c r="J19" s="39"/>
      <c r="K19" s="39"/>
      <c r="L19" s="39"/>
      <c r="M19" s="39"/>
    </row>
    <row r="20" spans="1:13" x14ac:dyDescent="0.25">
      <c r="A20" s="22">
        <v>18</v>
      </c>
      <c r="B20" s="39" t="s">
        <v>90</v>
      </c>
      <c r="C20" s="39"/>
      <c r="D20" s="39"/>
      <c r="E20" s="102" t="s">
        <v>65</v>
      </c>
      <c r="F20" s="39"/>
      <c r="G20" s="39" t="s">
        <v>94</v>
      </c>
      <c r="H20" s="46">
        <v>619707.51349100005</v>
      </c>
      <c r="I20" s="46">
        <v>1603235.6562999999</v>
      </c>
      <c r="J20" s="39"/>
      <c r="K20" s="39"/>
      <c r="L20" s="39"/>
      <c r="M20" s="39"/>
    </row>
    <row r="21" spans="1:13" x14ac:dyDescent="0.25">
      <c r="A21" s="22">
        <v>19</v>
      </c>
      <c r="B21" s="39" t="s">
        <v>90</v>
      </c>
      <c r="C21" s="39"/>
      <c r="D21" s="39"/>
      <c r="E21" s="102" t="s">
        <v>66</v>
      </c>
      <c r="F21" s="39"/>
      <c r="G21" s="39" t="s">
        <v>94</v>
      </c>
      <c r="H21" s="46">
        <v>619712.70061699999</v>
      </c>
      <c r="I21" s="46">
        <v>1603495.66686</v>
      </c>
      <c r="J21" s="39"/>
      <c r="K21" s="39"/>
      <c r="L21" s="39"/>
      <c r="M21" s="39"/>
    </row>
    <row r="22" spans="1:13" x14ac:dyDescent="0.25">
      <c r="A22" s="22">
        <v>20</v>
      </c>
      <c r="B22" s="39" t="s">
        <v>90</v>
      </c>
      <c r="C22" s="39"/>
      <c r="D22" s="39"/>
      <c r="E22" s="102" t="s">
        <v>67</v>
      </c>
      <c r="F22" s="39"/>
      <c r="G22" s="39" t="s">
        <v>94</v>
      </c>
      <c r="H22" s="46">
        <v>619717.88774200005</v>
      </c>
      <c r="I22" s="46">
        <v>1603755.6774200001</v>
      </c>
      <c r="J22" s="39"/>
      <c r="K22" s="39"/>
      <c r="L22" s="39"/>
      <c r="M22" s="39"/>
    </row>
    <row r="23" spans="1:13" x14ac:dyDescent="0.25">
      <c r="A23" s="22">
        <v>21</v>
      </c>
      <c r="B23" s="39" t="s">
        <v>90</v>
      </c>
      <c r="C23" s="39"/>
      <c r="D23" s="39"/>
      <c r="E23" s="102" t="s">
        <v>68</v>
      </c>
      <c r="F23" s="39"/>
      <c r="G23" s="39" t="s">
        <v>94</v>
      </c>
      <c r="H23" s="46">
        <v>619723.074868</v>
      </c>
      <c r="I23" s="46">
        <v>1604015.68799</v>
      </c>
      <c r="J23" s="39"/>
      <c r="K23" s="39"/>
      <c r="L23" s="39"/>
      <c r="M23" s="39"/>
    </row>
    <row r="24" spans="1:13" x14ac:dyDescent="0.25">
      <c r="A24" s="22">
        <v>22</v>
      </c>
      <c r="B24" s="39" t="s">
        <v>90</v>
      </c>
      <c r="C24" s="39"/>
      <c r="D24" s="39"/>
      <c r="E24" s="102" t="s">
        <v>69</v>
      </c>
      <c r="F24" s="39"/>
      <c r="G24" s="39" t="s">
        <v>94</v>
      </c>
      <c r="H24" s="46">
        <v>619728.26199300005</v>
      </c>
      <c r="I24" s="46">
        <v>1604275.6985500001</v>
      </c>
      <c r="J24" s="39"/>
      <c r="K24" s="39"/>
      <c r="L24" s="39"/>
      <c r="M24" s="39"/>
    </row>
    <row r="25" spans="1:13" x14ac:dyDescent="0.25">
      <c r="A25" s="22">
        <v>23</v>
      </c>
      <c r="B25" s="39" t="s">
        <v>90</v>
      </c>
      <c r="C25" s="39"/>
      <c r="D25" s="39"/>
      <c r="E25" s="102" t="s">
        <v>70</v>
      </c>
      <c r="F25" s="39"/>
      <c r="G25" s="39" t="s">
        <v>94</v>
      </c>
      <c r="H25" s="46">
        <v>619733.449119</v>
      </c>
      <c r="I25" s="46">
        <v>1604535.7091099999</v>
      </c>
      <c r="J25" s="39"/>
      <c r="K25" s="39"/>
      <c r="L25" s="39"/>
      <c r="M25" s="39"/>
    </row>
    <row r="26" spans="1:13" x14ac:dyDescent="0.25">
      <c r="A26" s="22">
        <v>24</v>
      </c>
      <c r="B26" s="39" t="s">
        <v>90</v>
      </c>
      <c r="C26" s="39"/>
      <c r="D26" s="39"/>
      <c r="E26" s="102" t="s">
        <v>71</v>
      </c>
      <c r="F26" s="39"/>
      <c r="G26" s="39" t="s">
        <v>94</v>
      </c>
      <c r="H26" s="46">
        <v>619738.63624400005</v>
      </c>
      <c r="I26" s="46">
        <v>1604795.71967</v>
      </c>
      <c r="J26" s="39"/>
      <c r="K26" s="39"/>
      <c r="L26" s="39"/>
      <c r="M26" s="39"/>
    </row>
    <row r="27" spans="1:13" x14ac:dyDescent="0.25">
      <c r="A27" s="22">
        <v>25</v>
      </c>
      <c r="B27" s="39" t="s">
        <v>90</v>
      </c>
      <c r="C27" s="39"/>
      <c r="D27" s="39"/>
      <c r="E27" s="102" t="s">
        <v>72</v>
      </c>
      <c r="F27" s="39"/>
      <c r="G27" s="39" t="s">
        <v>94</v>
      </c>
      <c r="H27" s="46">
        <v>619743.82337</v>
      </c>
      <c r="I27" s="46">
        <v>1605055.7302300001</v>
      </c>
      <c r="J27" s="39"/>
      <c r="K27" s="39"/>
      <c r="L27" s="39"/>
      <c r="M27" s="39"/>
    </row>
    <row r="28" spans="1:13" x14ac:dyDescent="0.25">
      <c r="A28" s="22">
        <v>26</v>
      </c>
      <c r="B28" s="39" t="s">
        <v>90</v>
      </c>
      <c r="C28" s="39"/>
      <c r="D28" s="39"/>
      <c r="E28" s="102" t="s">
        <v>73</v>
      </c>
      <c r="F28" s="39"/>
      <c r="G28" s="39" t="s">
        <v>94</v>
      </c>
      <c r="H28" s="46">
        <v>619934.57580300001</v>
      </c>
      <c r="I28" s="46">
        <v>1606336.4558600001</v>
      </c>
      <c r="J28" s="39"/>
      <c r="K28" s="39"/>
      <c r="L28" s="39"/>
      <c r="M28" s="39"/>
    </row>
    <row r="29" spans="1:13" x14ac:dyDescent="0.25">
      <c r="A29" s="22">
        <v>27</v>
      </c>
      <c r="B29" s="39" t="s">
        <v>90</v>
      </c>
      <c r="C29" s="39"/>
      <c r="D29" s="39"/>
      <c r="E29" s="102" t="s">
        <v>74</v>
      </c>
      <c r="F29" s="39"/>
      <c r="G29" s="39" t="s">
        <v>94</v>
      </c>
      <c r="H29" s="46">
        <v>620134.77401599998</v>
      </c>
      <c r="I29" s="46">
        <v>1606363.0022100001</v>
      </c>
      <c r="J29" s="39"/>
      <c r="K29" s="39"/>
      <c r="L29" s="39"/>
      <c r="M29" s="39"/>
    </row>
    <row r="30" spans="1:13" x14ac:dyDescent="0.25">
      <c r="A30" s="22">
        <v>28</v>
      </c>
      <c r="B30" s="39" t="s">
        <v>90</v>
      </c>
      <c r="C30" s="39"/>
      <c r="D30" s="39"/>
      <c r="E30" s="102" t="s">
        <v>75</v>
      </c>
      <c r="F30" s="39"/>
      <c r="G30" s="39" t="s">
        <v>94</v>
      </c>
      <c r="H30" s="46">
        <v>620334.97222899995</v>
      </c>
      <c r="I30" s="46">
        <v>1606389.54856</v>
      </c>
      <c r="J30" s="39"/>
      <c r="K30" s="39"/>
      <c r="L30" s="39"/>
      <c r="M30" s="39"/>
    </row>
    <row r="31" spans="1:13" x14ac:dyDescent="0.25">
      <c r="A31" s="22">
        <v>29</v>
      </c>
      <c r="B31" s="39" t="s">
        <v>91</v>
      </c>
      <c r="C31" s="39"/>
      <c r="D31" s="39"/>
      <c r="E31" s="103" t="s">
        <v>76</v>
      </c>
      <c r="F31" s="39"/>
      <c r="G31" s="39" t="s">
        <v>94</v>
      </c>
      <c r="H31" s="46">
        <v>623282.54537599999</v>
      </c>
      <c r="I31" s="46">
        <v>1595564.2010999999</v>
      </c>
      <c r="J31" s="39"/>
      <c r="K31" s="39"/>
      <c r="L31" s="39"/>
      <c r="M31" s="39"/>
    </row>
    <row r="32" spans="1:13" x14ac:dyDescent="0.25">
      <c r="A32" s="22">
        <v>30</v>
      </c>
      <c r="B32" s="39" t="s">
        <v>91</v>
      </c>
      <c r="C32" s="39"/>
      <c r="D32" s="39"/>
      <c r="E32" s="103" t="s">
        <v>77</v>
      </c>
      <c r="F32" s="39"/>
      <c r="G32" s="39" t="s">
        <v>94</v>
      </c>
      <c r="H32" s="46">
        <v>622789.00919799996</v>
      </c>
      <c r="I32" s="46">
        <v>1595722.8552699999</v>
      </c>
      <c r="J32" s="39"/>
      <c r="K32" s="39"/>
      <c r="L32" s="39"/>
      <c r="M32" s="39"/>
    </row>
    <row r="33" spans="1:13" x14ac:dyDescent="0.25">
      <c r="A33" s="22">
        <v>31</v>
      </c>
      <c r="B33" s="39" t="s">
        <v>91</v>
      </c>
      <c r="C33" s="39"/>
      <c r="D33" s="39"/>
      <c r="E33" s="103" t="s">
        <v>78</v>
      </c>
      <c r="F33" s="39"/>
      <c r="G33" s="39" t="s">
        <v>94</v>
      </c>
      <c r="H33" s="46">
        <v>622295.47301900003</v>
      </c>
      <c r="I33" s="46">
        <v>1595881.50945</v>
      </c>
      <c r="J33" s="39"/>
      <c r="K33" s="39"/>
      <c r="L33" s="39"/>
      <c r="M33" s="39"/>
    </row>
    <row r="34" spans="1:13" x14ac:dyDescent="0.25">
      <c r="A34" s="22">
        <v>32</v>
      </c>
      <c r="B34" s="39" t="s">
        <v>91</v>
      </c>
      <c r="C34" s="39"/>
      <c r="D34" s="39"/>
      <c r="E34" s="103" t="s">
        <v>79</v>
      </c>
      <c r="F34" s="39"/>
      <c r="G34" s="39" t="s">
        <v>94</v>
      </c>
      <c r="H34" s="46">
        <v>622661.34764699999</v>
      </c>
      <c r="I34" s="46">
        <v>1598202.54871</v>
      </c>
      <c r="J34" s="39"/>
      <c r="K34" s="39"/>
      <c r="L34" s="39"/>
      <c r="M34" s="39"/>
    </row>
    <row r="35" spans="1:13" x14ac:dyDescent="0.25">
      <c r="A35" s="22">
        <v>33</v>
      </c>
      <c r="B35" s="39" t="s">
        <v>91</v>
      </c>
      <c r="C35" s="39"/>
      <c r="D35" s="39"/>
      <c r="E35" s="103" t="s">
        <v>80</v>
      </c>
      <c r="F35" s="39"/>
      <c r="G35" s="39" t="s">
        <v>94</v>
      </c>
      <c r="H35" s="46">
        <v>622383.30337600003</v>
      </c>
      <c r="I35" s="46">
        <v>1598632.4227799999</v>
      </c>
      <c r="J35" s="39"/>
      <c r="K35" s="39"/>
      <c r="L35" s="39"/>
      <c r="M35" s="39"/>
    </row>
    <row r="36" spans="1:13" x14ac:dyDescent="0.25">
      <c r="A36" s="22">
        <v>34</v>
      </c>
      <c r="B36" s="39" t="s">
        <v>91</v>
      </c>
      <c r="C36" s="39"/>
      <c r="D36" s="39"/>
      <c r="E36" s="103" t="s">
        <v>81</v>
      </c>
      <c r="F36" s="39"/>
      <c r="G36" s="39" t="s">
        <v>94</v>
      </c>
      <c r="H36" s="46">
        <v>622105.25910499995</v>
      </c>
      <c r="I36" s="46">
        <v>1599062.29684</v>
      </c>
      <c r="J36" s="39"/>
      <c r="K36" s="39"/>
      <c r="L36" s="39"/>
      <c r="M36" s="39"/>
    </row>
    <row r="37" spans="1:13" x14ac:dyDescent="0.25">
      <c r="A37" s="22">
        <v>35</v>
      </c>
      <c r="B37" s="39" t="s">
        <v>91</v>
      </c>
      <c r="C37" s="39"/>
      <c r="D37" s="39"/>
      <c r="E37" s="103" t="s">
        <v>82</v>
      </c>
      <c r="F37" s="39"/>
      <c r="G37" s="39" t="s">
        <v>94</v>
      </c>
      <c r="H37" s="46">
        <v>622339.32111999998</v>
      </c>
      <c r="I37" s="46">
        <v>1600011.0297600001</v>
      </c>
      <c r="J37" s="39"/>
      <c r="K37" s="39"/>
      <c r="L37" s="39"/>
      <c r="M37" s="39"/>
    </row>
    <row r="38" spans="1:13" x14ac:dyDescent="0.25">
      <c r="A38" s="22">
        <v>36</v>
      </c>
      <c r="B38" s="39" t="s">
        <v>91</v>
      </c>
      <c r="C38" s="39"/>
      <c r="D38" s="39"/>
      <c r="E38" s="103" t="s">
        <v>83</v>
      </c>
      <c r="F38" s="39"/>
      <c r="G38" s="39" t="s">
        <v>94</v>
      </c>
      <c r="H38" s="46">
        <v>619779.98138899996</v>
      </c>
      <c r="I38" s="46">
        <v>1602584.4666200001</v>
      </c>
      <c r="J38" s="39"/>
      <c r="K38" s="39"/>
      <c r="L38" s="39"/>
      <c r="M38" s="39"/>
    </row>
    <row r="39" spans="1:13" x14ac:dyDescent="0.25">
      <c r="A39" s="22">
        <v>37</v>
      </c>
      <c r="B39" s="39" t="s">
        <v>91</v>
      </c>
      <c r="C39" s="39"/>
      <c r="D39" s="39"/>
      <c r="E39" s="103" t="s">
        <v>84</v>
      </c>
      <c r="F39" s="39"/>
      <c r="G39" s="39" t="s">
        <v>94</v>
      </c>
      <c r="H39" s="46">
        <v>620055.07779300003</v>
      </c>
      <c r="I39" s="46">
        <v>1605928.0557599999</v>
      </c>
      <c r="J39" s="39"/>
      <c r="K39" s="39"/>
      <c r="L39" s="39"/>
      <c r="M39" s="39"/>
    </row>
    <row r="40" spans="1:13" x14ac:dyDescent="0.25">
      <c r="A40" s="22">
        <v>38</v>
      </c>
      <c r="B40" s="39" t="s">
        <v>92</v>
      </c>
      <c r="C40" s="39"/>
      <c r="D40" s="39"/>
      <c r="E40" s="102" t="s">
        <v>85</v>
      </c>
      <c r="F40" s="39"/>
      <c r="G40" s="39" t="s">
        <v>94</v>
      </c>
      <c r="H40" s="46">
        <v>621465.18267200002</v>
      </c>
      <c r="I40" s="46">
        <v>1596970.4389599999</v>
      </c>
      <c r="J40" s="39"/>
      <c r="K40" s="39"/>
      <c r="L40" s="39"/>
      <c r="M40" s="39"/>
    </row>
    <row r="41" spans="1:13" x14ac:dyDescent="0.25">
      <c r="A41" s="22">
        <v>39</v>
      </c>
      <c r="B41" s="39" t="s">
        <v>92</v>
      </c>
      <c r="C41" s="39"/>
      <c r="D41" s="39"/>
      <c r="E41" s="102" t="s">
        <v>86</v>
      </c>
      <c r="F41" s="39"/>
      <c r="G41" s="39" t="s">
        <v>94</v>
      </c>
      <c r="H41" s="46">
        <v>620694.94923200004</v>
      </c>
      <c r="I41" s="46">
        <v>1599437.3142299999</v>
      </c>
      <c r="J41" s="39"/>
      <c r="K41" s="39"/>
      <c r="L41" s="39"/>
      <c r="M41" s="39"/>
    </row>
    <row r="42" spans="1:13" x14ac:dyDescent="0.25">
      <c r="A42" s="22">
        <v>40</v>
      </c>
      <c r="B42" s="39" t="s">
        <v>92</v>
      </c>
      <c r="C42" s="39"/>
      <c r="D42" s="39"/>
      <c r="E42" s="102" t="s">
        <v>87</v>
      </c>
      <c r="F42" s="39"/>
      <c r="G42" s="39" t="s">
        <v>94</v>
      </c>
      <c r="H42" s="46">
        <v>619032.32266199996</v>
      </c>
      <c r="I42" s="46">
        <v>1599923.5540799999</v>
      </c>
      <c r="J42" s="39"/>
      <c r="K42" s="39"/>
      <c r="L42" s="39"/>
      <c r="M42" s="39"/>
    </row>
    <row r="43" spans="1:13" x14ac:dyDescent="0.25">
      <c r="A43" s="22">
        <v>41</v>
      </c>
      <c r="B43" s="39" t="s">
        <v>92</v>
      </c>
      <c r="C43" s="39"/>
      <c r="D43" s="39"/>
      <c r="E43" s="102" t="s">
        <v>88</v>
      </c>
      <c r="F43" s="39"/>
      <c r="G43" s="39" t="s">
        <v>94</v>
      </c>
      <c r="H43" s="46">
        <v>620251.273881</v>
      </c>
      <c r="I43" s="46">
        <v>1603467.1636099999</v>
      </c>
      <c r="J43" s="39"/>
      <c r="K43" s="39"/>
      <c r="L43" s="39"/>
      <c r="M43" s="39"/>
    </row>
    <row r="44" spans="1:13" x14ac:dyDescent="0.25">
      <c r="A44" s="22">
        <v>42</v>
      </c>
      <c r="B44" s="39" t="s">
        <v>93</v>
      </c>
      <c r="C44" s="39"/>
      <c r="D44" s="39"/>
      <c r="E44" s="104" t="s">
        <v>89</v>
      </c>
      <c r="F44" s="39"/>
      <c r="G44" s="39" t="s">
        <v>94</v>
      </c>
      <c r="H44" s="46">
        <v>619600.125321</v>
      </c>
      <c r="I44" s="46">
        <v>1600108.6389200001</v>
      </c>
      <c r="J44" s="39"/>
      <c r="K44" s="39"/>
      <c r="L44" s="39"/>
      <c r="M44" s="39"/>
    </row>
  </sheetData>
  <mergeCells count="1"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92"/>
  <sheetViews>
    <sheetView tabSelected="1" topLeftCell="N1" workbookViewId="0">
      <pane ySplit="1" topLeftCell="A3" activePane="bottomLeft" state="frozen"/>
      <selection pane="bottomLeft" activeCell="W7" sqref="W7"/>
    </sheetView>
  </sheetViews>
  <sheetFormatPr baseColWidth="10" defaultColWidth="11.42578125" defaultRowHeight="15" x14ac:dyDescent="0.25"/>
  <cols>
    <col min="2" max="2" width="3.5703125" bestFit="1" customWidth="1"/>
    <col min="3" max="3" width="16.140625" bestFit="1" customWidth="1"/>
    <col min="6" max="6" width="11.42578125" style="33"/>
    <col min="7" max="7" width="11.42578125" style="42"/>
    <col min="9" max="9" width="14.28515625" style="107" customWidth="1"/>
    <col min="10" max="13" width="14.5703125" style="110" customWidth="1"/>
    <col min="15" max="15" width="7.85546875" bestFit="1" customWidth="1"/>
    <col min="16" max="16" width="19.85546875" bestFit="1" customWidth="1"/>
    <col min="20" max="20" width="17.5703125" customWidth="1"/>
    <col min="21" max="21" width="23.42578125" customWidth="1"/>
  </cols>
  <sheetData>
    <row r="1" spans="1:23" ht="45" x14ac:dyDescent="0.25">
      <c r="A1" s="4" t="s">
        <v>25</v>
      </c>
      <c r="B1" s="29" t="s">
        <v>28</v>
      </c>
      <c r="C1" s="6" t="s">
        <v>29</v>
      </c>
      <c r="D1" s="13" t="s">
        <v>30</v>
      </c>
      <c r="E1" s="14" t="s">
        <v>31</v>
      </c>
      <c r="F1" s="14" t="s">
        <v>176</v>
      </c>
      <c r="G1" s="14" t="s">
        <v>44</v>
      </c>
      <c r="H1" s="16" t="s">
        <v>32</v>
      </c>
      <c r="I1" s="106" t="s">
        <v>168</v>
      </c>
      <c r="J1" s="112" t="s">
        <v>43</v>
      </c>
      <c r="K1" s="125" t="s">
        <v>182</v>
      </c>
      <c r="L1" s="125" t="s">
        <v>183</v>
      </c>
      <c r="M1" s="125" t="s">
        <v>184</v>
      </c>
    </row>
    <row r="2" spans="1:23" x14ac:dyDescent="0.25">
      <c r="A2" s="33" t="s">
        <v>48</v>
      </c>
      <c r="B2" s="33">
        <v>1</v>
      </c>
      <c r="C2" s="33" t="s">
        <v>95</v>
      </c>
      <c r="D2" s="34">
        <v>24.828171119093785</v>
      </c>
      <c r="E2" s="42">
        <v>5</v>
      </c>
      <c r="F2" s="113">
        <f>(3.1416/4)*D2^2</f>
        <v>484.15046891086473</v>
      </c>
      <c r="G2" s="42">
        <v>0.1</v>
      </c>
      <c r="H2" s="33" t="s">
        <v>170</v>
      </c>
      <c r="I2" s="107">
        <f>0.13647*D2^2.38351</f>
        <v>288.33801532077513</v>
      </c>
      <c r="J2" s="108">
        <f>(I2/1000)*0.5/G2</f>
        <v>1.4416900766038756</v>
      </c>
      <c r="K2" s="126" t="str">
        <f>+IF(D2&gt;=10,"DEJAR","DEPURAR")</f>
        <v>DEJAR</v>
      </c>
      <c r="L2" s="126" t="str">
        <f>+IF(E2&gt;=5,"DEJAR","DEPURAR")</f>
        <v>DEJAR</v>
      </c>
      <c r="M2" s="126" t="str">
        <f>+IF(AND(K2="DEJAR",L2="DEJAR"),"DEJAR","DEPURAR")</f>
        <v>DEJAR</v>
      </c>
    </row>
    <row r="3" spans="1:23" x14ac:dyDescent="0.25">
      <c r="A3" s="33" t="s">
        <v>48</v>
      </c>
      <c r="B3" s="33">
        <v>2</v>
      </c>
      <c r="C3" s="33" t="s">
        <v>96</v>
      </c>
      <c r="D3" s="34">
        <v>20.690142599244822</v>
      </c>
      <c r="E3" s="42">
        <v>15</v>
      </c>
      <c r="F3" s="113">
        <f t="shared" ref="F3:F66" si="0">(3.1416/4)*D3^2</f>
        <v>336.21560341032279</v>
      </c>
      <c r="G3" s="42">
        <v>0.1</v>
      </c>
      <c r="H3" s="33" t="s">
        <v>170</v>
      </c>
      <c r="I3" s="107">
        <f>0.13647*D3^2.38351</f>
        <v>186.71216424796532</v>
      </c>
      <c r="J3" s="108">
        <f>(I3/1000)*0.5/G3</f>
        <v>0.93356082123982664</v>
      </c>
      <c r="K3" s="126" t="str">
        <f t="shared" ref="K3:K66" si="1">+IF(D3&gt;=10,"DEJAR","DEPURAR")</f>
        <v>DEJAR</v>
      </c>
      <c r="L3" s="126" t="str">
        <f t="shared" ref="L3:L66" si="2">+IF(E3&gt;=5,"DEJAR","DEPURAR")</f>
        <v>DEJAR</v>
      </c>
      <c r="M3" s="126" t="str">
        <f t="shared" ref="M3:M66" si="3">+IF(AND(K3="DEJAR",L3="DEJAR"),"DEJAR","DEPURAR")</f>
        <v>DEJAR</v>
      </c>
      <c r="O3" s="47" t="s">
        <v>171</v>
      </c>
      <c r="P3" s="47" t="s">
        <v>172</v>
      </c>
      <c r="Q3" s="47" t="s">
        <v>177</v>
      </c>
      <c r="T3" s="127" t="s">
        <v>184</v>
      </c>
      <c r="U3" s="33" t="s">
        <v>186</v>
      </c>
    </row>
    <row r="4" spans="1:23" x14ac:dyDescent="0.25">
      <c r="A4" s="33" t="s">
        <v>48</v>
      </c>
      <c r="B4" s="33">
        <v>3</v>
      </c>
      <c r="C4" s="33" t="s">
        <v>97</v>
      </c>
      <c r="D4" s="34">
        <v>10.504226242693525</v>
      </c>
      <c r="E4" s="42">
        <v>3</v>
      </c>
      <c r="F4" s="113">
        <f t="shared" si="0"/>
        <v>86.660069139370762</v>
      </c>
      <c r="G4" s="42">
        <v>0.1</v>
      </c>
      <c r="H4" s="33" t="s">
        <v>153</v>
      </c>
      <c r="I4" s="109">
        <f>6.666+(12.826*(E4)^0.5)*LN(E4)</f>
        <v>31.07198362279307</v>
      </c>
      <c r="J4" s="108">
        <f>(I4/1000)*0.5/G4</f>
        <v>0.15535991811396535</v>
      </c>
      <c r="K4" s="126" t="str">
        <f t="shared" si="1"/>
        <v>DEJAR</v>
      </c>
      <c r="L4" s="126" t="str">
        <f t="shared" si="2"/>
        <v>DEPURAR</v>
      </c>
      <c r="M4" s="126" t="str">
        <f t="shared" si="3"/>
        <v>DEPURAR</v>
      </c>
      <c r="O4" s="50" t="s">
        <v>48</v>
      </c>
      <c r="P4" s="31">
        <f>SUMIF(A$2:A$1792,O4,J$2:J$1792)</f>
        <v>103.60957728319035</v>
      </c>
      <c r="Q4" s="114">
        <f>AVERAGEIF(A$2:A$1792,O4,F$2:F$1792)</f>
        <v>605.99571470625926</v>
      </c>
    </row>
    <row r="5" spans="1:23" x14ac:dyDescent="0.25">
      <c r="A5" s="33" t="s">
        <v>48</v>
      </c>
      <c r="B5" s="33">
        <v>4</v>
      </c>
      <c r="C5" s="33" t="s">
        <v>98</v>
      </c>
      <c r="D5" s="34">
        <v>23.873241460667103</v>
      </c>
      <c r="E5" s="42">
        <v>6</v>
      </c>
      <c r="F5" s="113">
        <f t="shared" si="0"/>
        <v>447.62432406699781</v>
      </c>
      <c r="G5" s="42">
        <v>0.1</v>
      </c>
      <c r="H5" s="33" t="s">
        <v>170</v>
      </c>
      <c r="I5" s="107">
        <f>0.13647*D5^2.38351</f>
        <v>262.60486664335485</v>
      </c>
      <c r="J5" s="108">
        <f>(I5/1000)*0.5/G5</f>
        <v>1.3130243332167741</v>
      </c>
      <c r="K5" s="126" t="str">
        <f t="shared" si="1"/>
        <v>DEJAR</v>
      </c>
      <c r="L5" s="126" t="str">
        <f t="shared" si="2"/>
        <v>DEJAR</v>
      </c>
      <c r="M5" s="126" t="str">
        <f t="shared" si="3"/>
        <v>DEJAR</v>
      </c>
      <c r="O5" s="50" t="s">
        <v>49</v>
      </c>
      <c r="P5" s="31">
        <f t="shared" ref="P5:P45" si="4">SUMIF(A$2:A$1792,O5,J$2:J$1792)</f>
        <v>100.52007965838297</v>
      </c>
      <c r="Q5" s="114">
        <f t="shared" ref="Q5:Q45" si="5">AVERAGEIF(A$2:A$1792,O5,F$2:F$1792)</f>
        <v>772.36800664899692</v>
      </c>
      <c r="T5" s="127" t="s">
        <v>185</v>
      </c>
      <c r="U5" t="s">
        <v>188</v>
      </c>
    </row>
    <row r="6" spans="1:23" x14ac:dyDescent="0.25">
      <c r="A6" s="33" t="s">
        <v>48</v>
      </c>
      <c r="B6" s="33">
        <v>5</v>
      </c>
      <c r="C6" s="33" t="s">
        <v>97</v>
      </c>
      <c r="D6" s="34">
        <v>14.960564648684718</v>
      </c>
      <c r="E6" s="42">
        <v>6</v>
      </c>
      <c r="F6" s="113">
        <f t="shared" si="0"/>
        <v>175.7870456647108</v>
      </c>
      <c r="G6" s="42">
        <v>0.1</v>
      </c>
      <c r="H6" s="33" t="s">
        <v>153</v>
      </c>
      <c r="I6" s="109">
        <f t="shared" ref="I6:I7" si="6">6.666+(12.826*(E6)^0.5)*LN(E6)</f>
        <v>62.957985757508652</v>
      </c>
      <c r="J6" s="108">
        <f t="shared" ref="J6:J7" si="7">(I6/1000)*0.5/G6</f>
        <v>0.31478992878754319</v>
      </c>
      <c r="K6" s="126" t="str">
        <f t="shared" si="1"/>
        <v>DEJAR</v>
      </c>
      <c r="L6" s="126" t="str">
        <f t="shared" si="2"/>
        <v>DEJAR</v>
      </c>
      <c r="M6" s="126" t="str">
        <f t="shared" si="3"/>
        <v>DEJAR</v>
      </c>
      <c r="O6" s="50" t="s">
        <v>50</v>
      </c>
      <c r="P6" s="31">
        <f t="shared" si="4"/>
        <v>163.80695351316578</v>
      </c>
      <c r="Q6" s="114">
        <f t="shared" si="5"/>
        <v>868.81170918265548</v>
      </c>
      <c r="T6" s="128" t="s">
        <v>86</v>
      </c>
      <c r="U6" s="129">
        <v>133.76600935782869</v>
      </c>
      <c r="W6">
        <f>+COUNT(U6:U44)</f>
        <v>39</v>
      </c>
    </row>
    <row r="7" spans="1:23" x14ac:dyDescent="0.25">
      <c r="A7" s="33" t="s">
        <v>48</v>
      </c>
      <c r="B7" s="33">
        <v>6</v>
      </c>
      <c r="C7" s="33" t="s">
        <v>97</v>
      </c>
      <c r="D7" s="34">
        <v>27.374650208231611</v>
      </c>
      <c r="E7" s="42">
        <v>3</v>
      </c>
      <c r="F7" s="113">
        <f t="shared" si="0"/>
        <v>588.55635569769163</v>
      </c>
      <c r="G7" s="42">
        <v>0.1</v>
      </c>
      <c r="H7" s="33" t="s">
        <v>153</v>
      </c>
      <c r="I7" s="109">
        <f t="shared" si="6"/>
        <v>31.07198362279307</v>
      </c>
      <c r="J7" s="108">
        <f t="shared" si="7"/>
        <v>0.15535991811396535</v>
      </c>
      <c r="K7" s="126" t="str">
        <f t="shared" si="1"/>
        <v>DEJAR</v>
      </c>
      <c r="L7" s="126" t="str">
        <f t="shared" si="2"/>
        <v>DEPURAR</v>
      </c>
      <c r="M7" s="126" t="str">
        <f t="shared" si="3"/>
        <v>DEPURAR</v>
      </c>
      <c r="O7" s="50" t="s">
        <v>51</v>
      </c>
      <c r="P7" s="31">
        <f t="shared" si="4"/>
        <v>149.38915081298629</v>
      </c>
      <c r="Q7" s="114">
        <f t="shared" si="5"/>
        <v>934.41533894116878</v>
      </c>
      <c r="T7" s="128" t="s">
        <v>87</v>
      </c>
      <c r="U7" s="129">
        <v>45.095797713956912</v>
      </c>
    </row>
    <row r="8" spans="1:23" x14ac:dyDescent="0.25">
      <c r="A8" s="33" t="s">
        <v>48</v>
      </c>
      <c r="B8" s="33">
        <v>7</v>
      </c>
      <c r="C8" s="33" t="s">
        <v>96</v>
      </c>
      <c r="D8" s="34">
        <v>24.509861232951557</v>
      </c>
      <c r="E8" s="42">
        <v>8</v>
      </c>
      <c r="F8" s="113">
        <f t="shared" si="0"/>
        <v>471.81593198101865</v>
      </c>
      <c r="G8" s="42">
        <v>0.1</v>
      </c>
      <c r="H8" s="33" t="s">
        <v>170</v>
      </c>
      <c r="I8" s="107">
        <f t="shared" ref="I8:I9" si="8">0.13647*D8^2.38351</f>
        <v>279.60504722218911</v>
      </c>
      <c r="J8" s="108">
        <f t="shared" ref="J8:J9" si="9">(I8/1000)*0.5/G8</f>
        <v>1.3980252361109453</v>
      </c>
      <c r="K8" s="126" t="str">
        <f t="shared" si="1"/>
        <v>DEJAR</v>
      </c>
      <c r="L8" s="126" t="str">
        <f t="shared" si="2"/>
        <v>DEJAR</v>
      </c>
      <c r="M8" s="126" t="str">
        <f t="shared" si="3"/>
        <v>DEJAR</v>
      </c>
      <c r="O8" s="50" t="s">
        <v>52</v>
      </c>
      <c r="P8" s="31">
        <f t="shared" si="4"/>
        <v>215.07795605952654</v>
      </c>
      <c r="Q8" s="114">
        <f t="shared" si="5"/>
        <v>1426.4592065904128</v>
      </c>
      <c r="T8" s="128" t="s">
        <v>48</v>
      </c>
      <c r="U8" s="129">
        <v>100.24596036109094</v>
      </c>
    </row>
    <row r="9" spans="1:23" x14ac:dyDescent="0.25">
      <c r="A9" s="33" t="s">
        <v>48</v>
      </c>
      <c r="B9" s="33">
        <v>8</v>
      </c>
      <c r="C9" s="33" t="s">
        <v>99</v>
      </c>
      <c r="D9" s="34">
        <v>17.507043737822542</v>
      </c>
      <c r="E9" s="42">
        <v>6</v>
      </c>
      <c r="F9" s="113">
        <f t="shared" si="0"/>
        <v>240.72241427602989</v>
      </c>
      <c r="G9" s="42">
        <v>0.1</v>
      </c>
      <c r="H9" s="33" t="s">
        <v>170</v>
      </c>
      <c r="I9" s="107">
        <f t="shared" si="8"/>
        <v>125.38551624245113</v>
      </c>
      <c r="J9" s="108">
        <f t="shared" si="9"/>
        <v>0.62692758121225567</v>
      </c>
      <c r="K9" s="126" t="str">
        <f t="shared" si="1"/>
        <v>DEJAR</v>
      </c>
      <c r="L9" s="126" t="str">
        <f t="shared" si="2"/>
        <v>DEJAR</v>
      </c>
      <c r="M9" s="126" t="str">
        <f t="shared" si="3"/>
        <v>DEJAR</v>
      </c>
      <c r="O9" s="50" t="s">
        <v>53</v>
      </c>
      <c r="P9" s="31">
        <f t="shared" si="4"/>
        <v>194.68434398964266</v>
      </c>
      <c r="Q9" s="114">
        <f t="shared" si="5"/>
        <v>1839.1867725456104</v>
      </c>
      <c r="T9" s="128" t="s">
        <v>57</v>
      </c>
      <c r="U9" s="129">
        <v>215.56533498533207</v>
      </c>
    </row>
    <row r="10" spans="1:23" x14ac:dyDescent="0.25">
      <c r="A10" s="33" t="s">
        <v>48</v>
      </c>
      <c r="B10" s="33">
        <v>9</v>
      </c>
      <c r="C10" s="33" t="s">
        <v>97</v>
      </c>
      <c r="D10" s="34">
        <v>13.369015217973578</v>
      </c>
      <c r="E10" s="42">
        <v>2</v>
      </c>
      <c r="F10" s="113">
        <f t="shared" si="0"/>
        <v>140.3749880274105</v>
      </c>
      <c r="G10" s="42">
        <v>0.1</v>
      </c>
      <c r="H10" s="33" t="s">
        <v>153</v>
      </c>
      <c r="I10" s="109">
        <f>6.666+(12.826*(E10)^0.5)*LN(E10)</f>
        <v>19.238790948127587</v>
      </c>
      <c r="J10" s="108">
        <f>(I10/1000)*0.5/G10</f>
        <v>9.6193954740637924E-2</v>
      </c>
      <c r="K10" s="126" t="str">
        <f t="shared" si="1"/>
        <v>DEJAR</v>
      </c>
      <c r="L10" s="126" t="str">
        <f t="shared" si="2"/>
        <v>DEPURAR</v>
      </c>
      <c r="M10" s="126" t="str">
        <f t="shared" si="3"/>
        <v>DEPURAR</v>
      </c>
      <c r="O10" s="50" t="s">
        <v>54</v>
      </c>
      <c r="P10" s="31">
        <f t="shared" si="4"/>
        <v>53.079878265438261</v>
      </c>
      <c r="Q10" s="114">
        <f t="shared" si="5"/>
        <v>591.81414494064904</v>
      </c>
      <c r="T10" s="128" t="s">
        <v>58</v>
      </c>
      <c r="U10" s="129">
        <v>53.403531167871968</v>
      </c>
    </row>
    <row r="11" spans="1:23" x14ac:dyDescent="0.25">
      <c r="A11" s="33" t="s">
        <v>48</v>
      </c>
      <c r="B11" s="33">
        <v>10</v>
      </c>
      <c r="C11" s="33" t="s">
        <v>95</v>
      </c>
      <c r="D11" s="34">
        <v>15.915494307111402</v>
      </c>
      <c r="E11" s="42">
        <v>8</v>
      </c>
      <c r="F11" s="113">
        <f t="shared" si="0"/>
        <v>198.94414402977679</v>
      </c>
      <c r="G11" s="42">
        <v>0.1</v>
      </c>
      <c r="H11" s="33" t="s">
        <v>170</v>
      </c>
      <c r="I11" s="107">
        <f t="shared" ref="I11:I12" si="10">0.13647*D11^2.38351</f>
        <v>99.905061936294203</v>
      </c>
      <c r="J11" s="108">
        <f t="shared" ref="J11:J12" si="11">(I11/1000)*0.5/G11</f>
        <v>0.49952530968147096</v>
      </c>
      <c r="K11" s="126" t="str">
        <f t="shared" si="1"/>
        <v>DEJAR</v>
      </c>
      <c r="L11" s="126" t="str">
        <f t="shared" si="2"/>
        <v>DEJAR</v>
      </c>
      <c r="M11" s="126" t="str">
        <f t="shared" si="3"/>
        <v>DEJAR</v>
      </c>
      <c r="O11" s="50" t="s">
        <v>55</v>
      </c>
      <c r="P11" s="31">
        <f t="shared" si="4"/>
        <v>39.039322173991707</v>
      </c>
      <c r="Q11" s="114">
        <f t="shared" si="5"/>
        <v>276.99469069173472</v>
      </c>
      <c r="T11" s="128" t="s">
        <v>59</v>
      </c>
      <c r="U11" s="129">
        <v>88.605410282539736</v>
      </c>
    </row>
    <row r="12" spans="1:23" x14ac:dyDescent="0.25">
      <c r="A12" s="33" t="s">
        <v>48</v>
      </c>
      <c r="B12" s="33">
        <v>11</v>
      </c>
      <c r="C12" s="33" t="s">
        <v>95</v>
      </c>
      <c r="D12" s="34">
        <v>17.507043737822542</v>
      </c>
      <c r="E12" s="42">
        <v>5</v>
      </c>
      <c r="F12" s="113">
        <f t="shared" si="0"/>
        <v>240.72241427602989</v>
      </c>
      <c r="G12" s="42">
        <v>0.1</v>
      </c>
      <c r="H12" s="33" t="s">
        <v>170</v>
      </c>
      <c r="I12" s="107">
        <f t="shared" si="10"/>
        <v>125.38551624245113</v>
      </c>
      <c r="J12" s="108">
        <f t="shared" si="11"/>
        <v>0.62692758121225567</v>
      </c>
      <c r="K12" s="126" t="str">
        <f t="shared" si="1"/>
        <v>DEJAR</v>
      </c>
      <c r="L12" s="126" t="str">
        <f t="shared" si="2"/>
        <v>DEJAR</v>
      </c>
      <c r="M12" s="126" t="str">
        <f t="shared" si="3"/>
        <v>DEJAR</v>
      </c>
      <c r="O12" s="50" t="s">
        <v>56</v>
      </c>
      <c r="P12" s="31">
        <f t="shared" si="4"/>
        <v>119.8011183593747</v>
      </c>
      <c r="Q12" s="114">
        <f t="shared" si="5"/>
        <v>833.62683916337357</v>
      </c>
      <c r="T12" s="128" t="s">
        <v>60</v>
      </c>
      <c r="U12" s="129">
        <v>57.094335280322809</v>
      </c>
    </row>
    <row r="13" spans="1:23" x14ac:dyDescent="0.25">
      <c r="A13" s="33" t="s">
        <v>48</v>
      </c>
      <c r="B13" s="33">
        <v>12</v>
      </c>
      <c r="C13" s="33" t="s">
        <v>97</v>
      </c>
      <c r="D13" s="34">
        <v>13.369015217973578</v>
      </c>
      <c r="E13" s="42">
        <v>3</v>
      </c>
      <c r="F13" s="113">
        <f t="shared" si="0"/>
        <v>140.3749880274105</v>
      </c>
      <c r="G13" s="42">
        <v>0.1</v>
      </c>
      <c r="H13" s="33" t="s">
        <v>153</v>
      </c>
      <c r="I13" s="109">
        <f>6.666+(12.826*(E13)^0.5)*LN(E13)</f>
        <v>31.07198362279307</v>
      </c>
      <c r="J13" s="108">
        <f>(I13/1000)*0.5/G13</f>
        <v>0.15535991811396535</v>
      </c>
      <c r="K13" s="126" t="str">
        <f t="shared" si="1"/>
        <v>DEJAR</v>
      </c>
      <c r="L13" s="126" t="str">
        <f t="shared" si="2"/>
        <v>DEPURAR</v>
      </c>
      <c r="M13" s="126" t="str">
        <f t="shared" si="3"/>
        <v>DEPURAR</v>
      </c>
      <c r="O13" s="50" t="s">
        <v>57</v>
      </c>
      <c r="P13" s="31">
        <f t="shared" si="4"/>
        <v>227.95825254570491</v>
      </c>
      <c r="Q13" s="114">
        <f t="shared" si="5"/>
        <v>753.40329143449674</v>
      </c>
      <c r="T13" s="128" t="s">
        <v>61</v>
      </c>
      <c r="U13" s="129">
        <v>100.79541393738067</v>
      </c>
    </row>
    <row r="14" spans="1:23" x14ac:dyDescent="0.25">
      <c r="A14" s="33" t="s">
        <v>48</v>
      </c>
      <c r="B14" s="33">
        <v>13</v>
      </c>
      <c r="C14" s="33" t="s">
        <v>100</v>
      </c>
      <c r="D14" s="34">
        <v>40.425355540062959</v>
      </c>
      <c r="E14" s="42">
        <v>25</v>
      </c>
      <c r="F14" s="113">
        <f t="shared" si="0"/>
        <v>1283.508039622508</v>
      </c>
      <c r="G14" s="42">
        <v>0.1</v>
      </c>
      <c r="H14" s="33" t="s">
        <v>170</v>
      </c>
      <c r="I14" s="107">
        <f t="shared" ref="I14:I20" si="12">0.13647*D14^2.38351</f>
        <v>921.53684790093769</v>
      </c>
      <c r="J14" s="108">
        <f t="shared" ref="J14:J20" si="13">(I14/1000)*0.5/G14</f>
        <v>4.607684239504688</v>
      </c>
      <c r="K14" s="126" t="str">
        <f t="shared" si="1"/>
        <v>DEJAR</v>
      </c>
      <c r="L14" s="126" t="str">
        <f t="shared" si="2"/>
        <v>DEJAR</v>
      </c>
      <c r="M14" s="126" t="str">
        <f t="shared" si="3"/>
        <v>DEJAR</v>
      </c>
      <c r="O14" s="50" t="s">
        <v>58</v>
      </c>
      <c r="P14" s="31">
        <f t="shared" si="4"/>
        <v>59.212025278590822</v>
      </c>
      <c r="Q14" s="114">
        <f t="shared" si="5"/>
        <v>380.39345116827371</v>
      </c>
      <c r="T14" s="128" t="s">
        <v>62</v>
      </c>
      <c r="U14" s="129">
        <v>112.6308952877842</v>
      </c>
    </row>
    <row r="15" spans="1:23" x14ac:dyDescent="0.25">
      <c r="A15" s="33" t="s">
        <v>48</v>
      </c>
      <c r="B15" s="33">
        <v>14</v>
      </c>
      <c r="C15" s="33" t="s">
        <v>101</v>
      </c>
      <c r="D15" s="34">
        <v>25.464790891378243</v>
      </c>
      <c r="E15" s="42">
        <v>4</v>
      </c>
      <c r="F15" s="113">
        <f t="shared" si="0"/>
        <v>509.29700871622862</v>
      </c>
      <c r="G15" s="42">
        <v>0.1</v>
      </c>
      <c r="H15" s="33" t="s">
        <v>170</v>
      </c>
      <c r="I15" s="107">
        <f t="shared" si="12"/>
        <v>306.27356466611712</v>
      </c>
      <c r="J15" s="108">
        <f t="shared" si="13"/>
        <v>1.5313678233305854</v>
      </c>
      <c r="K15" s="126" t="str">
        <f t="shared" si="1"/>
        <v>DEJAR</v>
      </c>
      <c r="L15" s="126" t="str">
        <f t="shared" si="2"/>
        <v>DEPURAR</v>
      </c>
      <c r="M15" s="126" t="str">
        <f t="shared" si="3"/>
        <v>DEPURAR</v>
      </c>
      <c r="O15" s="50" t="s">
        <v>59</v>
      </c>
      <c r="P15" s="31">
        <f t="shared" si="4"/>
        <v>101.4663556084118</v>
      </c>
      <c r="Q15" s="114">
        <f t="shared" si="5"/>
        <v>405.03931608338934</v>
      </c>
      <c r="T15" s="128" t="s">
        <v>63</v>
      </c>
      <c r="U15" s="129">
        <v>85.621243065883377</v>
      </c>
    </row>
    <row r="16" spans="1:23" x14ac:dyDescent="0.25">
      <c r="A16" s="33" t="s">
        <v>48</v>
      </c>
      <c r="B16" s="33">
        <v>15</v>
      </c>
      <c r="C16" s="33" t="s">
        <v>96</v>
      </c>
      <c r="D16" s="34">
        <v>34.059157817218399</v>
      </c>
      <c r="E16" s="42">
        <v>25</v>
      </c>
      <c r="F16" s="113">
        <f t="shared" si="0"/>
        <v>911.08460199876583</v>
      </c>
      <c r="G16" s="42">
        <v>0.1</v>
      </c>
      <c r="H16" s="33" t="s">
        <v>170</v>
      </c>
      <c r="I16" s="107">
        <f t="shared" si="12"/>
        <v>612.53657563843967</v>
      </c>
      <c r="J16" s="108">
        <f t="shared" si="13"/>
        <v>3.0626828781921982</v>
      </c>
      <c r="K16" s="126" t="str">
        <f t="shared" si="1"/>
        <v>DEJAR</v>
      </c>
      <c r="L16" s="126" t="str">
        <f t="shared" si="2"/>
        <v>DEJAR</v>
      </c>
      <c r="M16" s="126" t="str">
        <f t="shared" si="3"/>
        <v>DEJAR</v>
      </c>
      <c r="O16" s="50" t="s">
        <v>60</v>
      </c>
      <c r="P16" s="31">
        <f t="shared" si="4"/>
        <v>66.402456521179488</v>
      </c>
      <c r="Q16" s="114">
        <f t="shared" si="5"/>
        <v>430.80355940008951</v>
      </c>
      <c r="T16" s="128" t="s">
        <v>64</v>
      </c>
      <c r="U16" s="129">
        <v>72.56520944790158</v>
      </c>
    </row>
    <row r="17" spans="1:21" x14ac:dyDescent="0.25">
      <c r="A17" s="33" t="s">
        <v>48</v>
      </c>
      <c r="B17" s="33">
        <v>16</v>
      </c>
      <c r="C17" s="33" t="s">
        <v>102</v>
      </c>
      <c r="D17" s="34">
        <v>23.873241460667103</v>
      </c>
      <c r="E17" s="42">
        <v>12</v>
      </c>
      <c r="F17" s="113">
        <f t="shared" si="0"/>
        <v>447.62432406699781</v>
      </c>
      <c r="G17" s="42">
        <v>0.1</v>
      </c>
      <c r="H17" s="33" t="s">
        <v>170</v>
      </c>
      <c r="I17" s="107">
        <f t="shared" si="12"/>
        <v>262.60486664335485</v>
      </c>
      <c r="J17" s="108">
        <f t="shared" si="13"/>
        <v>1.3130243332167741</v>
      </c>
      <c r="K17" s="126" t="str">
        <f t="shared" si="1"/>
        <v>DEJAR</v>
      </c>
      <c r="L17" s="126" t="str">
        <f t="shared" si="2"/>
        <v>DEJAR</v>
      </c>
      <c r="M17" s="126" t="str">
        <f t="shared" si="3"/>
        <v>DEJAR</v>
      </c>
      <c r="O17" s="50" t="s">
        <v>61</v>
      </c>
      <c r="P17" s="31">
        <f t="shared" si="4"/>
        <v>108.18934807177848</v>
      </c>
      <c r="Q17" s="114">
        <f t="shared" si="5"/>
        <v>549.22470009226299</v>
      </c>
      <c r="T17" s="128" t="s">
        <v>65</v>
      </c>
      <c r="U17" s="129">
        <v>45.712218601744112</v>
      </c>
    </row>
    <row r="18" spans="1:21" x14ac:dyDescent="0.25">
      <c r="A18" s="33" t="s">
        <v>48</v>
      </c>
      <c r="B18" s="33">
        <v>17</v>
      </c>
      <c r="C18" s="33" t="s">
        <v>102</v>
      </c>
      <c r="D18" s="34">
        <v>24.828171119093785</v>
      </c>
      <c r="E18" s="42">
        <v>7</v>
      </c>
      <c r="F18" s="113">
        <f t="shared" si="0"/>
        <v>484.15046891086473</v>
      </c>
      <c r="G18" s="42">
        <v>0.1</v>
      </c>
      <c r="H18" s="33" t="s">
        <v>170</v>
      </c>
      <c r="I18" s="107">
        <f t="shared" si="12"/>
        <v>288.33801532077513</v>
      </c>
      <c r="J18" s="108">
        <f t="shared" si="13"/>
        <v>1.4416900766038756</v>
      </c>
      <c r="K18" s="126" t="str">
        <f t="shared" si="1"/>
        <v>DEJAR</v>
      </c>
      <c r="L18" s="126" t="str">
        <f t="shared" si="2"/>
        <v>DEJAR</v>
      </c>
      <c r="M18" s="126" t="str">
        <f t="shared" si="3"/>
        <v>DEJAR</v>
      </c>
      <c r="O18" s="50" t="s">
        <v>62</v>
      </c>
      <c r="P18" s="31">
        <f t="shared" si="4"/>
        <v>116.73778681532571</v>
      </c>
      <c r="Q18" s="114">
        <f t="shared" si="5"/>
        <v>695.16032878110957</v>
      </c>
      <c r="T18" s="128" t="s">
        <v>66</v>
      </c>
      <c r="U18" s="129">
        <v>75.340155130548723</v>
      </c>
    </row>
    <row r="19" spans="1:21" x14ac:dyDescent="0.25">
      <c r="A19" s="33" t="s">
        <v>48</v>
      </c>
      <c r="B19" s="33">
        <v>18</v>
      </c>
      <c r="C19" s="33" t="s">
        <v>100</v>
      </c>
      <c r="D19" s="34">
        <v>10.185916356551298</v>
      </c>
      <c r="E19" s="42">
        <v>25</v>
      </c>
      <c r="F19" s="113">
        <f t="shared" si="0"/>
        <v>81.487521394596584</v>
      </c>
      <c r="G19" s="42">
        <v>0.1</v>
      </c>
      <c r="H19" s="33" t="s">
        <v>170</v>
      </c>
      <c r="I19" s="107">
        <f t="shared" si="12"/>
        <v>34.483832203687001</v>
      </c>
      <c r="J19" s="108">
        <f t="shared" si="13"/>
        <v>0.17241916101843502</v>
      </c>
      <c r="K19" s="126" t="str">
        <f t="shared" si="1"/>
        <v>DEJAR</v>
      </c>
      <c r="L19" s="126" t="str">
        <f t="shared" si="2"/>
        <v>DEJAR</v>
      </c>
      <c r="M19" s="126" t="str">
        <f t="shared" si="3"/>
        <v>DEJAR</v>
      </c>
      <c r="O19" s="50" t="s">
        <v>63</v>
      </c>
      <c r="P19" s="31">
        <f t="shared" si="4"/>
        <v>95.501259606021804</v>
      </c>
      <c r="Q19" s="114">
        <f t="shared" si="5"/>
        <v>466.92321168385371</v>
      </c>
      <c r="T19" s="128" t="s">
        <v>49</v>
      </c>
      <c r="U19" s="129">
        <v>98.886981898105944</v>
      </c>
    </row>
    <row r="20" spans="1:21" x14ac:dyDescent="0.25">
      <c r="A20" s="33" t="s">
        <v>48</v>
      </c>
      <c r="B20" s="33">
        <v>19</v>
      </c>
      <c r="C20" s="33" t="s">
        <v>96</v>
      </c>
      <c r="D20" s="34">
        <v>28.647889752800523</v>
      </c>
      <c r="E20" s="42">
        <v>15</v>
      </c>
      <c r="F20" s="113">
        <f t="shared" si="0"/>
        <v>644.5790266564768</v>
      </c>
      <c r="G20" s="42">
        <v>0.1</v>
      </c>
      <c r="H20" s="33" t="s">
        <v>170</v>
      </c>
      <c r="I20" s="107">
        <f t="shared" si="12"/>
        <v>405.53847343851879</v>
      </c>
      <c r="J20" s="108">
        <f t="shared" si="13"/>
        <v>2.0276923671925937</v>
      </c>
      <c r="K20" s="126" t="str">
        <f t="shared" si="1"/>
        <v>DEJAR</v>
      </c>
      <c r="L20" s="126" t="str">
        <f t="shared" si="2"/>
        <v>DEJAR</v>
      </c>
      <c r="M20" s="126" t="str">
        <f t="shared" si="3"/>
        <v>DEJAR</v>
      </c>
      <c r="O20" s="50" t="s">
        <v>64</v>
      </c>
      <c r="P20" s="31">
        <f t="shared" si="4"/>
        <v>77.536992936648417</v>
      </c>
      <c r="Q20" s="114">
        <f t="shared" si="5"/>
        <v>594.4151598109413</v>
      </c>
      <c r="T20" s="128" t="s">
        <v>67</v>
      </c>
      <c r="U20" s="129">
        <v>49.237973929923406</v>
      </c>
    </row>
    <row r="21" spans="1:21" x14ac:dyDescent="0.25">
      <c r="A21" s="33" t="s">
        <v>48</v>
      </c>
      <c r="B21" s="33">
        <v>20</v>
      </c>
      <c r="C21" s="33" t="s">
        <v>97</v>
      </c>
      <c r="D21" s="34">
        <v>9.8676064704090685</v>
      </c>
      <c r="E21" s="42">
        <v>2.5</v>
      </c>
      <c r="F21" s="113">
        <f t="shared" si="0"/>
        <v>76.474128965046191</v>
      </c>
      <c r="G21" s="42">
        <v>0.1</v>
      </c>
      <c r="H21" s="33" t="s">
        <v>153</v>
      </c>
      <c r="I21" s="109">
        <f>6.666+(12.826*(E21)^0.5)*LN(E21)</f>
        <v>25.248088908650967</v>
      </c>
      <c r="J21" s="108">
        <f>(I21/1000)*0.5/G21</f>
        <v>0.12624044454325481</v>
      </c>
      <c r="K21" s="126" t="str">
        <f t="shared" si="1"/>
        <v>DEPURAR</v>
      </c>
      <c r="L21" s="126" t="str">
        <f t="shared" si="2"/>
        <v>DEPURAR</v>
      </c>
      <c r="M21" s="126" t="str">
        <f t="shared" si="3"/>
        <v>DEPURAR</v>
      </c>
      <c r="O21" s="50" t="s">
        <v>65</v>
      </c>
      <c r="P21" s="31">
        <f t="shared" si="4"/>
        <v>47.797391362325989</v>
      </c>
      <c r="Q21" s="114">
        <f t="shared" si="5"/>
        <v>465.83347391604633</v>
      </c>
      <c r="T21" s="128" t="s">
        <v>68</v>
      </c>
      <c r="U21" s="129">
        <v>33.034198139289131</v>
      </c>
    </row>
    <row r="22" spans="1:21" x14ac:dyDescent="0.25">
      <c r="A22" s="33" t="s">
        <v>48</v>
      </c>
      <c r="B22" s="33">
        <v>21</v>
      </c>
      <c r="C22" s="33" t="s">
        <v>96</v>
      </c>
      <c r="D22" s="34">
        <v>30.239439183511664</v>
      </c>
      <c r="E22" s="42">
        <v>25</v>
      </c>
      <c r="F22" s="113">
        <f t="shared" si="0"/>
        <v>718.18835994749418</v>
      </c>
      <c r="G22" s="42">
        <v>0.1</v>
      </c>
      <c r="H22" s="33" t="s">
        <v>170</v>
      </c>
      <c r="I22" s="107">
        <f t="shared" ref="I22:I25" si="14">0.13647*D22^2.38351</f>
        <v>461.3170315430562</v>
      </c>
      <c r="J22" s="108">
        <f t="shared" ref="J22:J25" si="15">(I22/1000)*0.5/G22</f>
        <v>2.3065851577152809</v>
      </c>
      <c r="K22" s="126" t="str">
        <f t="shared" si="1"/>
        <v>DEJAR</v>
      </c>
      <c r="L22" s="126" t="str">
        <f t="shared" si="2"/>
        <v>DEJAR</v>
      </c>
      <c r="M22" s="126" t="str">
        <f t="shared" si="3"/>
        <v>DEJAR</v>
      </c>
      <c r="O22" s="50" t="s">
        <v>66</v>
      </c>
      <c r="P22" s="31">
        <f t="shared" si="4"/>
        <v>83.765364695570298</v>
      </c>
      <c r="Q22" s="114">
        <f t="shared" si="5"/>
        <v>494.23296996332135</v>
      </c>
      <c r="T22" s="128" t="s">
        <v>69</v>
      </c>
      <c r="U22" s="129">
        <v>91.609591447057625</v>
      </c>
    </row>
    <row r="23" spans="1:21" x14ac:dyDescent="0.25">
      <c r="A23" s="33" t="s">
        <v>48</v>
      </c>
      <c r="B23" s="33">
        <v>22</v>
      </c>
      <c r="C23" s="33" t="s">
        <v>100</v>
      </c>
      <c r="D23" s="34">
        <v>29.284509525084978</v>
      </c>
      <c r="E23" s="42">
        <v>8</v>
      </c>
      <c r="F23" s="113">
        <f t="shared" si="0"/>
        <v>673.54529402721221</v>
      </c>
      <c r="G23" s="42">
        <v>0.1</v>
      </c>
      <c r="H23" s="33" t="s">
        <v>170</v>
      </c>
      <c r="I23" s="107">
        <f t="shared" si="14"/>
        <v>427.34971897724978</v>
      </c>
      <c r="J23" s="108">
        <f t="shared" si="15"/>
        <v>2.1367485948862486</v>
      </c>
      <c r="K23" s="126" t="str">
        <f t="shared" si="1"/>
        <v>DEJAR</v>
      </c>
      <c r="L23" s="126" t="str">
        <f t="shared" si="2"/>
        <v>DEJAR</v>
      </c>
      <c r="M23" s="126" t="str">
        <f t="shared" si="3"/>
        <v>DEJAR</v>
      </c>
      <c r="O23" s="50" t="s">
        <v>67</v>
      </c>
      <c r="P23" s="31">
        <f t="shared" si="4"/>
        <v>51.968949021346589</v>
      </c>
      <c r="Q23" s="114">
        <f t="shared" si="5"/>
        <v>508.50891225282891</v>
      </c>
      <c r="T23" s="128" t="s">
        <v>70</v>
      </c>
      <c r="U23" s="129">
        <v>35.45473794192015</v>
      </c>
    </row>
    <row r="24" spans="1:21" x14ac:dyDescent="0.25">
      <c r="A24" s="33" t="s">
        <v>48</v>
      </c>
      <c r="B24" s="33">
        <v>23</v>
      </c>
      <c r="C24" s="33" t="s">
        <v>102</v>
      </c>
      <c r="D24" s="34">
        <v>22.281692029955963</v>
      </c>
      <c r="E24" s="42">
        <v>15</v>
      </c>
      <c r="F24" s="113">
        <f t="shared" si="0"/>
        <v>389.93052229836252</v>
      </c>
      <c r="G24" s="42">
        <v>0.1</v>
      </c>
      <c r="H24" s="33" t="s">
        <v>170</v>
      </c>
      <c r="I24" s="107">
        <f t="shared" si="14"/>
        <v>222.78457989054249</v>
      </c>
      <c r="J24" s="108">
        <f t="shared" si="15"/>
        <v>1.1139228994527124</v>
      </c>
      <c r="K24" s="126" t="str">
        <f t="shared" si="1"/>
        <v>DEJAR</v>
      </c>
      <c r="L24" s="126" t="str">
        <f t="shared" si="2"/>
        <v>DEJAR</v>
      </c>
      <c r="M24" s="126" t="str">
        <f t="shared" si="3"/>
        <v>DEJAR</v>
      </c>
      <c r="O24" s="50" t="s">
        <v>68</v>
      </c>
      <c r="P24" s="31">
        <f t="shared" si="4"/>
        <v>41.294016814603509</v>
      </c>
      <c r="Q24" s="114">
        <f t="shared" si="5"/>
        <v>297.40999801941547</v>
      </c>
      <c r="T24" s="128" t="s">
        <v>71</v>
      </c>
      <c r="U24" s="129">
        <v>75.177877214336462</v>
      </c>
    </row>
    <row r="25" spans="1:21" x14ac:dyDescent="0.25">
      <c r="A25" s="33" t="s">
        <v>48</v>
      </c>
      <c r="B25" s="33">
        <v>24</v>
      </c>
      <c r="C25" s="33" t="s">
        <v>95</v>
      </c>
      <c r="D25" s="34">
        <v>23.873241460667103</v>
      </c>
      <c r="E25" s="42">
        <v>25</v>
      </c>
      <c r="F25" s="113">
        <f t="shared" si="0"/>
        <v>447.62432406699781</v>
      </c>
      <c r="G25" s="42">
        <v>0.1</v>
      </c>
      <c r="H25" s="33" t="s">
        <v>170</v>
      </c>
      <c r="I25" s="107">
        <f t="shared" si="14"/>
        <v>262.60486664335485</v>
      </c>
      <c r="J25" s="108">
        <f t="shared" si="15"/>
        <v>1.3130243332167741</v>
      </c>
      <c r="K25" s="126" t="str">
        <f t="shared" si="1"/>
        <v>DEJAR</v>
      </c>
      <c r="L25" s="126" t="str">
        <f t="shared" si="2"/>
        <v>DEJAR</v>
      </c>
      <c r="M25" s="126" t="str">
        <f t="shared" si="3"/>
        <v>DEJAR</v>
      </c>
      <c r="O25" s="50" t="s">
        <v>69</v>
      </c>
      <c r="P25" s="31">
        <f t="shared" si="4"/>
        <v>108.10594597893125</v>
      </c>
      <c r="Q25" s="114">
        <f t="shared" si="5"/>
        <v>481.51385153297366</v>
      </c>
      <c r="T25" s="128" t="s">
        <v>72</v>
      </c>
      <c r="U25" s="129">
        <v>35.624045601009449</v>
      </c>
    </row>
    <row r="26" spans="1:21" x14ac:dyDescent="0.25">
      <c r="A26" s="33" t="s">
        <v>48</v>
      </c>
      <c r="B26" s="33">
        <v>25</v>
      </c>
      <c r="C26" s="33" t="s">
        <v>97</v>
      </c>
      <c r="D26" s="34">
        <v>10.822536128835752</v>
      </c>
      <c r="E26" s="42">
        <v>4</v>
      </c>
      <c r="F26" s="113">
        <f t="shared" si="0"/>
        <v>91.991772199368768</v>
      </c>
      <c r="G26" s="42">
        <v>0.1</v>
      </c>
      <c r="H26" s="33" t="s">
        <v>153</v>
      </c>
      <c r="I26" s="109">
        <f>6.666+(12.826*(E26)^0.5)*LN(E26)</f>
        <v>42.22722295144743</v>
      </c>
      <c r="J26" s="108">
        <f>(I26/1000)*0.5/G26</f>
        <v>0.21113611475723715</v>
      </c>
      <c r="K26" s="126" t="str">
        <f t="shared" si="1"/>
        <v>DEJAR</v>
      </c>
      <c r="L26" s="126" t="str">
        <f t="shared" si="2"/>
        <v>DEPURAR</v>
      </c>
      <c r="M26" s="126" t="str">
        <f t="shared" si="3"/>
        <v>DEPURAR</v>
      </c>
      <c r="O26" s="50" t="s">
        <v>70</v>
      </c>
      <c r="P26" s="31">
        <f t="shared" si="4"/>
        <v>39.640567218611274</v>
      </c>
      <c r="Q26" s="114">
        <f t="shared" si="5"/>
        <v>366.0289061228554</v>
      </c>
      <c r="T26" s="128" t="s">
        <v>73</v>
      </c>
      <c r="U26" s="129">
        <v>111.0285245582168</v>
      </c>
    </row>
    <row r="27" spans="1:21" x14ac:dyDescent="0.25">
      <c r="A27" s="33" t="s">
        <v>48</v>
      </c>
      <c r="B27" s="33">
        <v>26</v>
      </c>
      <c r="C27" s="33" t="s">
        <v>99</v>
      </c>
      <c r="D27" s="34">
        <v>31.512678728080576</v>
      </c>
      <c r="E27" s="42">
        <v>6</v>
      </c>
      <c r="F27" s="113">
        <f t="shared" si="0"/>
        <v>779.94062225433697</v>
      </c>
      <c r="G27" s="42">
        <v>0.1</v>
      </c>
      <c r="H27" s="33" t="s">
        <v>170</v>
      </c>
      <c r="I27" s="107">
        <f t="shared" ref="I27:I30" si="16">0.13647*D27^2.38351</f>
        <v>508.96971447441331</v>
      </c>
      <c r="J27" s="108">
        <f t="shared" ref="J27:J30" si="17">(I27/1000)*0.5/G27</f>
        <v>2.5448485723720662</v>
      </c>
      <c r="K27" s="126" t="str">
        <f t="shared" si="1"/>
        <v>DEJAR</v>
      </c>
      <c r="L27" s="126" t="str">
        <f t="shared" si="2"/>
        <v>DEJAR</v>
      </c>
      <c r="M27" s="126" t="str">
        <f t="shared" si="3"/>
        <v>DEJAR</v>
      </c>
      <c r="O27" s="50" t="s">
        <v>71</v>
      </c>
      <c r="P27" s="31">
        <f t="shared" si="4"/>
        <v>77.739959677704846</v>
      </c>
      <c r="Q27" s="114">
        <f t="shared" si="5"/>
        <v>620.64855045899708</v>
      </c>
      <c r="T27" s="128" t="s">
        <v>74</v>
      </c>
      <c r="U27" s="129">
        <v>164.43307210169451</v>
      </c>
    </row>
    <row r="28" spans="1:21" x14ac:dyDescent="0.25">
      <c r="A28" s="33" t="s">
        <v>48</v>
      </c>
      <c r="B28" s="33">
        <v>27</v>
      </c>
      <c r="C28" s="33" t="s">
        <v>95</v>
      </c>
      <c r="D28" s="34">
        <v>10.504226242693525</v>
      </c>
      <c r="E28" s="42">
        <v>10</v>
      </c>
      <c r="F28" s="113">
        <f t="shared" si="0"/>
        <v>86.660069139370762</v>
      </c>
      <c r="G28" s="42">
        <v>0.1</v>
      </c>
      <c r="H28" s="33" t="s">
        <v>170</v>
      </c>
      <c r="I28" s="107">
        <f t="shared" si="16"/>
        <v>37.108094951170308</v>
      </c>
      <c r="J28" s="108">
        <f t="shared" si="17"/>
        <v>0.18554047475585153</v>
      </c>
      <c r="K28" s="126" t="str">
        <f t="shared" si="1"/>
        <v>DEJAR</v>
      </c>
      <c r="L28" s="126" t="str">
        <f t="shared" si="2"/>
        <v>DEJAR</v>
      </c>
      <c r="M28" s="126" t="str">
        <f t="shared" si="3"/>
        <v>DEJAR</v>
      </c>
      <c r="O28" s="50" t="s">
        <v>72</v>
      </c>
      <c r="P28" s="31">
        <f t="shared" si="4"/>
        <v>52.34355475636039</v>
      </c>
      <c r="Q28" s="114">
        <f t="shared" si="5"/>
        <v>363.65579787910235</v>
      </c>
      <c r="T28" s="128" t="s">
        <v>75</v>
      </c>
      <c r="U28" s="129">
        <v>184.31102703727308</v>
      </c>
    </row>
    <row r="29" spans="1:21" x14ac:dyDescent="0.25">
      <c r="A29" s="33" t="s">
        <v>48</v>
      </c>
      <c r="B29" s="33">
        <v>28</v>
      </c>
      <c r="C29" s="33" t="s">
        <v>96</v>
      </c>
      <c r="D29" s="34">
        <v>35.014087475645084</v>
      </c>
      <c r="E29" s="42">
        <v>8</v>
      </c>
      <c r="F29" s="113">
        <f t="shared" si="0"/>
        <v>962.88965710411958</v>
      </c>
      <c r="G29" s="42">
        <v>0.1</v>
      </c>
      <c r="H29" s="33" t="s">
        <v>170</v>
      </c>
      <c r="I29" s="107">
        <f t="shared" si="16"/>
        <v>654.26754460021789</v>
      </c>
      <c r="J29" s="108">
        <f t="shared" si="17"/>
        <v>3.2713377230010892</v>
      </c>
      <c r="K29" s="126" t="str">
        <f t="shared" si="1"/>
        <v>DEJAR</v>
      </c>
      <c r="L29" s="126" t="str">
        <f t="shared" si="2"/>
        <v>DEJAR</v>
      </c>
      <c r="M29" s="126" t="str">
        <f t="shared" si="3"/>
        <v>DEJAR</v>
      </c>
      <c r="O29" s="50" t="s">
        <v>73</v>
      </c>
      <c r="P29" s="31">
        <f t="shared" si="4"/>
        <v>111.39685046447929</v>
      </c>
      <c r="Q29" s="114">
        <f t="shared" si="5"/>
        <v>1287.2907899716145</v>
      </c>
      <c r="T29" s="128" t="s">
        <v>50</v>
      </c>
      <c r="U29" s="129">
        <v>158.03031349213543</v>
      </c>
    </row>
    <row r="30" spans="1:21" x14ac:dyDescent="0.25">
      <c r="A30" s="33" t="s">
        <v>48</v>
      </c>
      <c r="B30" s="33">
        <v>29</v>
      </c>
      <c r="C30" s="33" t="s">
        <v>102</v>
      </c>
      <c r="D30" s="34">
        <v>104.40564265465079</v>
      </c>
      <c r="E30" s="42">
        <v>25</v>
      </c>
      <c r="F30" s="113">
        <f t="shared" si="0"/>
        <v>8561.2827165198014</v>
      </c>
      <c r="G30" s="42">
        <v>0.1</v>
      </c>
      <c r="H30" s="33" t="s">
        <v>170</v>
      </c>
      <c r="I30" s="107">
        <f t="shared" si="16"/>
        <v>8844.7581797812381</v>
      </c>
      <c r="J30" s="108">
        <f t="shared" si="17"/>
        <v>44.223790898906188</v>
      </c>
      <c r="K30" s="126" t="str">
        <f t="shared" si="1"/>
        <v>DEJAR</v>
      </c>
      <c r="L30" s="126" t="str">
        <f t="shared" si="2"/>
        <v>DEJAR</v>
      </c>
      <c r="M30" s="126" t="str">
        <f t="shared" si="3"/>
        <v>DEJAR</v>
      </c>
      <c r="O30" s="50" t="s">
        <v>74</v>
      </c>
      <c r="P30" s="31">
        <f t="shared" si="4"/>
        <v>166.15556485123119</v>
      </c>
      <c r="Q30" s="114">
        <f t="shared" si="5"/>
        <v>1733.3173954197321</v>
      </c>
      <c r="T30" s="128" t="s">
        <v>51</v>
      </c>
      <c r="U30" s="129">
        <v>147.71270095403344</v>
      </c>
    </row>
    <row r="31" spans="1:21" x14ac:dyDescent="0.25">
      <c r="A31" s="33" t="s">
        <v>48</v>
      </c>
      <c r="B31" s="33">
        <v>30</v>
      </c>
      <c r="C31" s="33" t="s">
        <v>97</v>
      </c>
      <c r="D31" s="34">
        <v>11.459155901120209</v>
      </c>
      <c r="E31" s="42">
        <v>3</v>
      </c>
      <c r="F31" s="113">
        <f t="shared" si="0"/>
        <v>103.13264426503628</v>
      </c>
      <c r="G31" s="42">
        <v>0.1</v>
      </c>
      <c r="H31" s="33" t="s">
        <v>153</v>
      </c>
      <c r="I31" s="109">
        <f>6.666+(12.826*(E31)^0.5)*LN(E31)</f>
        <v>31.07198362279307</v>
      </c>
      <c r="J31" s="108">
        <f>(I31/1000)*0.5/G31</f>
        <v>0.15535991811396535</v>
      </c>
      <c r="K31" s="126" t="str">
        <f t="shared" si="1"/>
        <v>DEJAR</v>
      </c>
      <c r="L31" s="126" t="str">
        <f t="shared" si="2"/>
        <v>DEPURAR</v>
      </c>
      <c r="M31" s="126" t="str">
        <f t="shared" si="3"/>
        <v>DEPURAR</v>
      </c>
      <c r="O31" s="50" t="s">
        <v>75</v>
      </c>
      <c r="P31" s="31">
        <f t="shared" si="4"/>
        <v>188.91131727884027</v>
      </c>
      <c r="Q31" s="114">
        <f t="shared" si="5"/>
        <v>1150.597887834585</v>
      </c>
      <c r="T31" s="128" t="s">
        <v>52</v>
      </c>
      <c r="U31" s="129">
        <v>201.22669176160028</v>
      </c>
    </row>
    <row r="32" spans="1:21" x14ac:dyDescent="0.25">
      <c r="A32" s="33" t="s">
        <v>48</v>
      </c>
      <c r="B32" s="33">
        <v>31</v>
      </c>
      <c r="C32" s="33" t="s">
        <v>99</v>
      </c>
      <c r="D32" s="34">
        <v>14.323944876400262</v>
      </c>
      <c r="E32" s="42">
        <v>6</v>
      </c>
      <c r="F32" s="113">
        <f t="shared" si="0"/>
        <v>161.1447566641192</v>
      </c>
      <c r="G32" s="42">
        <v>0.1</v>
      </c>
      <c r="H32" s="33" t="s">
        <v>170</v>
      </c>
      <c r="I32" s="107">
        <f t="shared" ref="I32:I33" si="18">0.13647*D32^2.38351</f>
        <v>77.718436850378453</v>
      </c>
      <c r="J32" s="108">
        <f t="shared" ref="J32:J33" si="19">(I32/1000)*0.5/G32</f>
        <v>0.38859218425189224</v>
      </c>
      <c r="K32" s="126" t="str">
        <f t="shared" si="1"/>
        <v>DEJAR</v>
      </c>
      <c r="L32" s="126" t="str">
        <f t="shared" si="2"/>
        <v>DEJAR</v>
      </c>
      <c r="M32" s="126" t="str">
        <f t="shared" si="3"/>
        <v>DEJAR</v>
      </c>
      <c r="O32" s="50" t="s">
        <v>76</v>
      </c>
      <c r="P32" s="31">
        <f t="shared" si="4"/>
        <v>89.621644167438092</v>
      </c>
      <c r="Q32" s="114">
        <f t="shared" si="5"/>
        <v>765.84075528098049</v>
      </c>
      <c r="T32" s="128" t="s">
        <v>53</v>
      </c>
      <c r="U32" s="129">
        <v>193.62168354439103</v>
      </c>
    </row>
    <row r="33" spans="1:21" x14ac:dyDescent="0.25">
      <c r="A33" s="33" t="s">
        <v>48</v>
      </c>
      <c r="B33" s="33">
        <v>32</v>
      </c>
      <c r="C33" s="33" t="s">
        <v>102</v>
      </c>
      <c r="D33" s="34">
        <v>19.41690305467591</v>
      </c>
      <c r="E33" s="42">
        <v>15</v>
      </c>
      <c r="F33" s="113">
        <f t="shared" si="0"/>
        <v>296.10846397391975</v>
      </c>
      <c r="G33" s="42">
        <v>0.1</v>
      </c>
      <c r="H33" s="33" t="s">
        <v>170</v>
      </c>
      <c r="I33" s="107">
        <f t="shared" si="18"/>
        <v>160.48225323812497</v>
      </c>
      <c r="J33" s="108">
        <f t="shared" si="19"/>
        <v>0.80241126619062475</v>
      </c>
      <c r="K33" s="126" t="str">
        <f t="shared" si="1"/>
        <v>DEJAR</v>
      </c>
      <c r="L33" s="126" t="str">
        <f t="shared" si="2"/>
        <v>DEJAR</v>
      </c>
      <c r="M33" s="126" t="str">
        <f t="shared" si="3"/>
        <v>DEJAR</v>
      </c>
      <c r="O33" s="50" t="s">
        <v>77</v>
      </c>
      <c r="P33" s="31">
        <f t="shared" si="4"/>
        <v>217.84750849195373</v>
      </c>
      <c r="Q33" s="114">
        <f t="shared" si="5"/>
        <v>1458.0079225629638</v>
      </c>
      <c r="T33" s="128" t="s">
        <v>54</v>
      </c>
      <c r="U33" s="129">
        <v>51.442600906930551</v>
      </c>
    </row>
    <row r="34" spans="1:21" x14ac:dyDescent="0.25">
      <c r="A34" s="33" t="s">
        <v>48</v>
      </c>
      <c r="B34" s="33">
        <v>33</v>
      </c>
      <c r="C34" s="33" t="s">
        <v>97</v>
      </c>
      <c r="D34" s="34">
        <v>14.323944876400262</v>
      </c>
      <c r="E34" s="42">
        <v>1.75</v>
      </c>
      <c r="F34" s="113">
        <f t="shared" si="0"/>
        <v>161.1447566641192</v>
      </c>
      <c r="G34" s="42">
        <v>0.1</v>
      </c>
      <c r="H34" s="33" t="s">
        <v>153</v>
      </c>
      <c r="I34" s="109">
        <f>6.666+(12.826*(E34)^0.5)*LN(E34)</f>
        <v>16.161114764244658</v>
      </c>
      <c r="J34" s="108">
        <f>(I34/1000)*0.5/G34</f>
        <v>8.0805573821223289E-2</v>
      </c>
      <c r="K34" s="126" t="str">
        <f t="shared" si="1"/>
        <v>DEJAR</v>
      </c>
      <c r="L34" s="126" t="str">
        <f t="shared" si="2"/>
        <v>DEPURAR</v>
      </c>
      <c r="M34" s="126" t="str">
        <f t="shared" si="3"/>
        <v>DEPURAR</v>
      </c>
      <c r="O34" s="50" t="s">
        <v>78</v>
      </c>
      <c r="P34" s="31">
        <f t="shared" si="4"/>
        <v>80.996607349759856</v>
      </c>
      <c r="Q34" s="114">
        <f t="shared" si="5"/>
        <v>630.76799193018496</v>
      </c>
      <c r="T34" s="128" t="s">
        <v>55</v>
      </c>
      <c r="U34" s="129">
        <v>38.724108852154927</v>
      </c>
    </row>
    <row r="35" spans="1:21" x14ac:dyDescent="0.25">
      <c r="A35" s="33" t="s">
        <v>48</v>
      </c>
      <c r="B35" s="33">
        <v>34</v>
      </c>
      <c r="C35" s="33" t="s">
        <v>102</v>
      </c>
      <c r="D35" s="34">
        <v>54.112680644178766</v>
      </c>
      <c r="E35" s="42">
        <v>25</v>
      </c>
      <c r="F35" s="113">
        <f t="shared" si="0"/>
        <v>2299.7943049842197</v>
      </c>
      <c r="G35" s="42">
        <v>0.1</v>
      </c>
      <c r="H35" s="33" t="s">
        <v>170</v>
      </c>
      <c r="I35" s="107">
        <f>0.13647*D35^2.38351</f>
        <v>1846.5998967582625</v>
      </c>
      <c r="J35" s="108">
        <f>(I35/1000)*0.5/G35</f>
        <v>9.2329994837913123</v>
      </c>
      <c r="K35" s="126" t="str">
        <f t="shared" si="1"/>
        <v>DEJAR</v>
      </c>
      <c r="L35" s="126" t="str">
        <f t="shared" si="2"/>
        <v>DEJAR</v>
      </c>
      <c r="M35" s="126" t="str">
        <f t="shared" si="3"/>
        <v>DEJAR</v>
      </c>
      <c r="O35" s="50" t="s">
        <v>79</v>
      </c>
      <c r="P35" s="31">
        <f t="shared" si="4"/>
        <v>107.55604188834339</v>
      </c>
      <c r="Q35" s="114">
        <f t="shared" si="5"/>
        <v>857.75841030289325</v>
      </c>
      <c r="T35" s="128" t="s">
        <v>56</v>
      </c>
      <c r="U35" s="129">
        <v>119.10473973584016</v>
      </c>
    </row>
    <row r="36" spans="1:21" x14ac:dyDescent="0.25">
      <c r="A36" s="33" t="s">
        <v>48</v>
      </c>
      <c r="B36" s="33">
        <v>35</v>
      </c>
      <c r="C36" s="33" t="s">
        <v>97</v>
      </c>
      <c r="D36" s="34">
        <v>10.504226242693525</v>
      </c>
      <c r="E36" s="42">
        <v>2</v>
      </c>
      <c r="F36" s="113">
        <f t="shared" si="0"/>
        <v>86.660069139370762</v>
      </c>
      <c r="G36" s="42">
        <v>0.1</v>
      </c>
      <c r="H36" s="33" t="s">
        <v>153</v>
      </c>
      <c r="I36" s="109">
        <f>6.666+(12.826*(E36)^0.5)*LN(E36)</f>
        <v>19.238790948127587</v>
      </c>
      <c r="J36" s="108">
        <f>(I36/1000)*0.5/G36</f>
        <v>9.6193954740637924E-2</v>
      </c>
      <c r="K36" s="126" t="str">
        <f t="shared" si="1"/>
        <v>DEJAR</v>
      </c>
      <c r="L36" s="126" t="str">
        <f t="shared" si="2"/>
        <v>DEPURAR</v>
      </c>
      <c r="M36" s="126" t="str">
        <f t="shared" si="3"/>
        <v>DEPURAR</v>
      </c>
      <c r="O36" s="50" t="s">
        <v>80</v>
      </c>
      <c r="P36" s="31">
        <f t="shared" si="4"/>
        <v>78.813553140094641</v>
      </c>
      <c r="Q36" s="114">
        <f t="shared" si="5"/>
        <v>756.69158284463754</v>
      </c>
      <c r="T36" s="128" t="s">
        <v>76</v>
      </c>
      <c r="U36" s="129">
        <v>85.71464448684587</v>
      </c>
    </row>
    <row r="37" spans="1:21" x14ac:dyDescent="0.25">
      <c r="A37" s="33" t="s">
        <v>48</v>
      </c>
      <c r="B37" s="33">
        <v>36</v>
      </c>
      <c r="C37" s="33" t="s">
        <v>102</v>
      </c>
      <c r="D37" s="34">
        <v>17.507043737822542</v>
      </c>
      <c r="E37" s="42">
        <v>15</v>
      </c>
      <c r="F37" s="113">
        <f t="shared" si="0"/>
        <v>240.72241427602989</v>
      </c>
      <c r="G37" s="42">
        <v>0.1</v>
      </c>
      <c r="H37" s="33" t="s">
        <v>170</v>
      </c>
      <c r="I37" s="107">
        <f>0.13647*D37^2.38351</f>
        <v>125.38551624245113</v>
      </c>
      <c r="J37" s="108">
        <f>(I37/1000)*0.5/G37</f>
        <v>0.62692758121225567</v>
      </c>
      <c r="K37" s="126" t="str">
        <f t="shared" si="1"/>
        <v>DEJAR</v>
      </c>
      <c r="L37" s="126" t="str">
        <f t="shared" si="2"/>
        <v>DEJAR</v>
      </c>
      <c r="M37" s="126" t="str">
        <f t="shared" si="3"/>
        <v>DEJAR</v>
      </c>
      <c r="O37" s="50" t="s">
        <v>81</v>
      </c>
      <c r="P37" s="31">
        <f t="shared" si="4"/>
        <v>149.53070552429372</v>
      </c>
      <c r="Q37" s="114">
        <f t="shared" si="5"/>
        <v>1204.4839725814243</v>
      </c>
      <c r="T37" s="128" t="s">
        <v>77</v>
      </c>
      <c r="U37" s="129">
        <v>215.66317867817821</v>
      </c>
    </row>
    <row r="38" spans="1:21" x14ac:dyDescent="0.25">
      <c r="A38" s="33" t="s">
        <v>48</v>
      </c>
      <c r="B38" s="33">
        <v>37</v>
      </c>
      <c r="C38" s="33" t="s">
        <v>97</v>
      </c>
      <c r="D38" s="34">
        <v>25.146481005236016</v>
      </c>
      <c r="E38" s="42">
        <v>10</v>
      </c>
      <c r="F38" s="113">
        <f t="shared" si="0"/>
        <v>496.64416115593485</v>
      </c>
      <c r="G38" s="42">
        <v>0.1</v>
      </c>
      <c r="H38" s="33" t="s">
        <v>153</v>
      </c>
      <c r="I38" s="109">
        <f t="shared" ref="I38:I39" si="20">6.666+(12.826*(E38)^0.5)*LN(E38)</f>
        <v>100.05740827111657</v>
      </c>
      <c r="J38" s="108">
        <f t="shared" ref="J38:J39" si="21">(I38/1000)*0.5/G38</f>
        <v>0.50028704135558288</v>
      </c>
      <c r="K38" s="126" t="str">
        <f t="shared" si="1"/>
        <v>DEJAR</v>
      </c>
      <c r="L38" s="126" t="str">
        <f t="shared" si="2"/>
        <v>DEJAR</v>
      </c>
      <c r="M38" s="126" t="str">
        <f t="shared" si="3"/>
        <v>DEJAR</v>
      </c>
      <c r="O38" s="50" t="s">
        <v>82</v>
      </c>
      <c r="P38" s="31">
        <f t="shared" si="4"/>
        <v>27.012466701765913</v>
      </c>
      <c r="Q38" s="114">
        <f t="shared" si="5"/>
        <v>271.13290582352943</v>
      </c>
      <c r="T38" s="128" t="s">
        <v>78</v>
      </c>
      <c r="U38" s="129">
        <v>80.685340530700614</v>
      </c>
    </row>
    <row r="39" spans="1:21" x14ac:dyDescent="0.25">
      <c r="A39" s="33" t="s">
        <v>48</v>
      </c>
      <c r="B39" s="33">
        <v>39</v>
      </c>
      <c r="C39" s="33" t="s">
        <v>97</v>
      </c>
      <c r="D39" s="34">
        <v>13.369015217973578</v>
      </c>
      <c r="E39" s="42">
        <v>2</v>
      </c>
      <c r="F39" s="113">
        <f t="shared" si="0"/>
        <v>140.3749880274105</v>
      </c>
      <c r="G39" s="42">
        <v>0.1</v>
      </c>
      <c r="H39" s="33" t="s">
        <v>153</v>
      </c>
      <c r="I39" s="109">
        <f t="shared" si="20"/>
        <v>19.238790948127587</v>
      </c>
      <c r="J39" s="108">
        <f t="shared" si="21"/>
        <v>9.6193954740637924E-2</v>
      </c>
      <c r="K39" s="126" t="str">
        <f t="shared" si="1"/>
        <v>DEJAR</v>
      </c>
      <c r="L39" s="126" t="str">
        <f t="shared" si="2"/>
        <v>DEPURAR</v>
      </c>
      <c r="M39" s="126" t="str">
        <f t="shared" si="3"/>
        <v>DEPURAR</v>
      </c>
      <c r="O39" s="50" t="s">
        <v>83</v>
      </c>
      <c r="P39" s="31">
        <f t="shared" si="4"/>
        <v>87.811873902021617</v>
      </c>
      <c r="Q39" s="114">
        <f t="shared" si="5"/>
        <v>393.72135767499503</v>
      </c>
      <c r="T39" s="128" t="s">
        <v>79</v>
      </c>
      <c r="U39" s="129">
        <v>106.98469218021842</v>
      </c>
    </row>
    <row r="40" spans="1:21" x14ac:dyDescent="0.25">
      <c r="A40" s="33" t="s">
        <v>48</v>
      </c>
      <c r="B40" s="33">
        <v>40</v>
      </c>
      <c r="C40" s="33" t="s">
        <v>102</v>
      </c>
      <c r="D40" s="34">
        <v>26.738030435947156</v>
      </c>
      <c r="E40" s="42">
        <v>8</v>
      </c>
      <c r="F40" s="113">
        <f t="shared" si="0"/>
        <v>561.49995210964198</v>
      </c>
      <c r="G40" s="42">
        <v>0.1</v>
      </c>
      <c r="H40" s="33" t="s">
        <v>170</v>
      </c>
      <c r="I40" s="107">
        <f t="shared" ref="I40:I42" si="22">0.13647*D40^2.38351</f>
        <v>344.04434155881046</v>
      </c>
      <c r="J40" s="108">
        <f t="shared" ref="J40:J42" si="23">(I40/1000)*0.5/G40</f>
        <v>1.7202217077940523</v>
      </c>
      <c r="K40" s="126" t="str">
        <f t="shared" si="1"/>
        <v>DEJAR</v>
      </c>
      <c r="L40" s="126" t="str">
        <f t="shared" si="2"/>
        <v>DEJAR</v>
      </c>
      <c r="M40" s="126" t="str">
        <f t="shared" si="3"/>
        <v>DEJAR</v>
      </c>
      <c r="O40" s="50" t="s">
        <v>84</v>
      </c>
      <c r="P40" s="31">
        <f t="shared" si="4"/>
        <v>32.893938886943239</v>
      </c>
      <c r="Q40" s="114">
        <f t="shared" si="5"/>
        <v>228.05963642031506</v>
      </c>
      <c r="T40" s="128" t="s">
        <v>80</v>
      </c>
      <c r="U40" s="129">
        <v>77.643600793581044</v>
      </c>
    </row>
    <row r="41" spans="1:21" x14ac:dyDescent="0.25">
      <c r="A41" s="33" t="s">
        <v>48</v>
      </c>
      <c r="B41" s="33">
        <v>42</v>
      </c>
      <c r="C41" s="33" t="s">
        <v>102</v>
      </c>
      <c r="D41" s="34">
        <v>10.822536128835752</v>
      </c>
      <c r="E41" s="42">
        <v>8</v>
      </c>
      <c r="F41" s="113">
        <f t="shared" si="0"/>
        <v>91.991772199368768</v>
      </c>
      <c r="G41" s="42">
        <v>0.1</v>
      </c>
      <c r="H41" s="33" t="s">
        <v>170</v>
      </c>
      <c r="I41" s="107">
        <f t="shared" si="22"/>
        <v>39.844722995092809</v>
      </c>
      <c r="J41" s="108">
        <f t="shared" si="23"/>
        <v>0.19922361497546401</v>
      </c>
      <c r="K41" s="126" t="str">
        <f t="shared" si="1"/>
        <v>DEJAR</v>
      </c>
      <c r="L41" s="126" t="str">
        <f t="shared" si="2"/>
        <v>DEJAR</v>
      </c>
      <c r="M41" s="126" t="str">
        <f t="shared" si="3"/>
        <v>DEJAR</v>
      </c>
      <c r="O41" s="115" t="s">
        <v>85</v>
      </c>
      <c r="P41" s="116">
        <f t="shared" si="4"/>
        <v>0</v>
      </c>
      <c r="Q41" s="117" t="e">
        <f t="shared" si="5"/>
        <v>#DIV/0!</v>
      </c>
      <c r="R41" s="118" t="s">
        <v>180</v>
      </c>
      <c r="T41" s="128" t="s">
        <v>81</v>
      </c>
      <c r="U41" s="129">
        <v>148.10827228869363</v>
      </c>
    </row>
    <row r="42" spans="1:21" x14ac:dyDescent="0.25">
      <c r="A42" s="33" t="s">
        <v>48</v>
      </c>
      <c r="B42" s="33">
        <v>43</v>
      </c>
      <c r="C42" s="33" t="s">
        <v>99</v>
      </c>
      <c r="D42" s="34">
        <v>14.960564648684718</v>
      </c>
      <c r="E42" s="42">
        <v>10</v>
      </c>
      <c r="F42" s="113">
        <f t="shared" si="0"/>
        <v>175.7870456647108</v>
      </c>
      <c r="G42" s="42">
        <v>0.1</v>
      </c>
      <c r="H42" s="33" t="s">
        <v>170</v>
      </c>
      <c r="I42" s="107">
        <f t="shared" si="22"/>
        <v>86.205993971783897</v>
      </c>
      <c r="J42" s="108">
        <f t="shared" si="23"/>
        <v>0.43102996985891945</v>
      </c>
      <c r="K42" s="126" t="str">
        <f t="shared" si="1"/>
        <v>DEJAR</v>
      </c>
      <c r="L42" s="126" t="str">
        <f t="shared" si="2"/>
        <v>DEJAR</v>
      </c>
      <c r="M42" s="126" t="str">
        <f t="shared" si="3"/>
        <v>DEJAR</v>
      </c>
      <c r="O42" s="115" t="s">
        <v>86</v>
      </c>
      <c r="P42" s="116">
        <f t="shared" si="4"/>
        <v>133.76600935782869</v>
      </c>
      <c r="Q42" s="117">
        <f t="shared" si="5"/>
        <v>1333.2636277871798</v>
      </c>
      <c r="R42" s="118" t="s">
        <v>178</v>
      </c>
      <c r="T42" s="128" t="s">
        <v>82</v>
      </c>
      <c r="U42" s="129">
        <v>26.12761305046886</v>
      </c>
    </row>
    <row r="43" spans="1:21" x14ac:dyDescent="0.25">
      <c r="A43" s="33" t="s">
        <v>48</v>
      </c>
      <c r="B43" s="33">
        <v>44</v>
      </c>
      <c r="C43" s="33" t="s">
        <v>97</v>
      </c>
      <c r="D43" s="34">
        <v>11.459155901120209</v>
      </c>
      <c r="E43" s="42">
        <v>3</v>
      </c>
      <c r="F43" s="113">
        <f t="shared" si="0"/>
        <v>103.13264426503628</v>
      </c>
      <c r="G43" s="42">
        <v>0.1</v>
      </c>
      <c r="H43" s="33" t="s">
        <v>153</v>
      </c>
      <c r="I43" s="109">
        <f>6.666+(12.826*(E43)^0.5)*LN(E43)</f>
        <v>31.07198362279307</v>
      </c>
      <c r="J43" s="108">
        <f>(I43/1000)*0.5/G43</f>
        <v>0.15535991811396535</v>
      </c>
      <c r="K43" s="126" t="str">
        <f t="shared" si="1"/>
        <v>DEJAR</v>
      </c>
      <c r="L43" s="126" t="str">
        <f t="shared" si="2"/>
        <v>DEPURAR</v>
      </c>
      <c r="M43" s="126" t="str">
        <f t="shared" si="3"/>
        <v>DEPURAR</v>
      </c>
      <c r="O43" s="115" t="s">
        <v>87</v>
      </c>
      <c r="P43" s="116">
        <f t="shared" si="4"/>
        <v>45.425466093466142</v>
      </c>
      <c r="Q43" s="117">
        <f t="shared" si="5"/>
        <v>404.60002079223034</v>
      </c>
      <c r="R43" s="118" t="s">
        <v>179</v>
      </c>
      <c r="T43" s="128" t="s">
        <v>83</v>
      </c>
      <c r="U43" s="129">
        <v>87.492167094576018</v>
      </c>
    </row>
    <row r="44" spans="1:21" x14ac:dyDescent="0.25">
      <c r="A44" s="33" t="s">
        <v>48</v>
      </c>
      <c r="B44" s="33">
        <v>45</v>
      </c>
      <c r="C44" s="33" t="s">
        <v>95</v>
      </c>
      <c r="D44" s="34">
        <v>13.687325104115805</v>
      </c>
      <c r="E44" s="42">
        <v>10</v>
      </c>
      <c r="F44" s="113">
        <f t="shared" si="0"/>
        <v>147.13908892442291</v>
      </c>
      <c r="G44" s="42">
        <v>0.1</v>
      </c>
      <c r="H44" s="33" t="s">
        <v>170</v>
      </c>
      <c r="I44" s="107">
        <f t="shared" ref="I44:I48" si="24">0.13647*D44^2.38351</f>
        <v>69.737102171074326</v>
      </c>
      <c r="J44" s="108">
        <f t="shared" ref="J44:J48" si="25">(I44/1000)*0.5/G44</f>
        <v>0.34868551085537164</v>
      </c>
      <c r="K44" s="126" t="str">
        <f t="shared" si="1"/>
        <v>DEJAR</v>
      </c>
      <c r="L44" s="126" t="str">
        <f t="shared" si="2"/>
        <v>DEJAR</v>
      </c>
      <c r="M44" s="126" t="str">
        <f t="shared" si="3"/>
        <v>DEJAR</v>
      </c>
      <c r="O44" s="115" t="s">
        <v>88</v>
      </c>
      <c r="P44" s="116">
        <f t="shared" si="4"/>
        <v>0</v>
      </c>
      <c r="Q44" s="117" t="e">
        <f t="shared" si="5"/>
        <v>#DIV/0!</v>
      </c>
      <c r="R44" s="118"/>
      <c r="T44" s="128" t="s">
        <v>84</v>
      </c>
      <c r="U44" s="129">
        <v>28.738639720387862</v>
      </c>
    </row>
    <row r="45" spans="1:21" x14ac:dyDescent="0.25">
      <c r="A45" s="33" t="s">
        <v>48</v>
      </c>
      <c r="B45" s="33">
        <v>46</v>
      </c>
      <c r="C45" s="33" t="s">
        <v>100</v>
      </c>
      <c r="D45" s="34">
        <v>13.687325104115805</v>
      </c>
      <c r="E45" s="42">
        <v>4</v>
      </c>
      <c r="F45" s="113">
        <f t="shared" si="0"/>
        <v>147.13908892442291</v>
      </c>
      <c r="G45" s="42">
        <v>0.1</v>
      </c>
      <c r="H45" s="33" t="s">
        <v>170</v>
      </c>
      <c r="I45" s="107">
        <f t="shared" si="24"/>
        <v>69.737102171074326</v>
      </c>
      <c r="J45" s="108">
        <f t="shared" si="25"/>
        <v>0.34868551085537164</v>
      </c>
      <c r="K45" s="126" t="str">
        <f t="shared" si="1"/>
        <v>DEJAR</v>
      </c>
      <c r="L45" s="126" t="str">
        <f t="shared" si="2"/>
        <v>DEPURAR</v>
      </c>
      <c r="M45" s="126" t="str">
        <f t="shared" si="3"/>
        <v>DEPURAR</v>
      </c>
      <c r="O45" s="115" t="s">
        <v>89</v>
      </c>
      <c r="P45" s="116">
        <f t="shared" si="4"/>
        <v>0</v>
      </c>
      <c r="Q45" s="117" t="e">
        <f t="shared" si="5"/>
        <v>#DIV/0!</v>
      </c>
      <c r="R45" s="118"/>
      <c r="T45" s="128" t="s">
        <v>187</v>
      </c>
      <c r="U45" s="129">
        <v>3832.2605325597492</v>
      </c>
    </row>
    <row r="46" spans="1:21" x14ac:dyDescent="0.25">
      <c r="A46" s="33" t="s">
        <v>48</v>
      </c>
      <c r="B46" s="33">
        <v>47</v>
      </c>
      <c r="C46" s="33" t="s">
        <v>103</v>
      </c>
      <c r="D46" s="34">
        <v>26.738030435947156</v>
      </c>
      <c r="E46" s="42">
        <v>25</v>
      </c>
      <c r="F46" s="113">
        <f t="shared" si="0"/>
        <v>561.49995210964198</v>
      </c>
      <c r="G46" s="42">
        <v>0.1</v>
      </c>
      <c r="H46" s="33" t="s">
        <v>170</v>
      </c>
      <c r="I46" s="107">
        <f t="shared" si="24"/>
        <v>344.04434155881046</v>
      </c>
      <c r="J46" s="108">
        <f t="shared" si="25"/>
        <v>1.7202217077940523</v>
      </c>
      <c r="K46" s="126" t="str">
        <f t="shared" si="1"/>
        <v>DEJAR</v>
      </c>
      <c r="L46" s="126" t="str">
        <f t="shared" si="2"/>
        <v>DEJAR</v>
      </c>
      <c r="M46" s="126" t="str">
        <f t="shared" si="3"/>
        <v>DEJAR</v>
      </c>
    </row>
    <row r="47" spans="1:21" x14ac:dyDescent="0.25">
      <c r="A47" s="33" t="s">
        <v>48</v>
      </c>
      <c r="B47" s="33">
        <v>49</v>
      </c>
      <c r="C47" s="33" t="s">
        <v>100</v>
      </c>
      <c r="D47" s="34">
        <v>47.746482921334206</v>
      </c>
      <c r="E47" s="42">
        <v>25</v>
      </c>
      <c r="F47" s="113">
        <f t="shared" si="0"/>
        <v>1790.4972962679913</v>
      </c>
      <c r="G47" s="42">
        <v>0.1</v>
      </c>
      <c r="H47" s="33" t="s">
        <v>170</v>
      </c>
      <c r="I47" s="107">
        <f t="shared" si="24"/>
        <v>1370.2845946463895</v>
      </c>
      <c r="J47" s="108">
        <f t="shared" si="25"/>
        <v>6.8514229732319469</v>
      </c>
      <c r="K47" s="126" t="str">
        <f t="shared" si="1"/>
        <v>DEJAR</v>
      </c>
      <c r="L47" s="126" t="str">
        <f t="shared" si="2"/>
        <v>DEJAR</v>
      </c>
      <c r="M47" s="126" t="str">
        <f t="shared" si="3"/>
        <v>DEJAR</v>
      </c>
    </row>
    <row r="48" spans="1:21" x14ac:dyDescent="0.25">
      <c r="A48" s="33" t="s">
        <v>48</v>
      </c>
      <c r="B48" s="33">
        <v>50</v>
      </c>
      <c r="C48" s="33" t="s">
        <v>100</v>
      </c>
      <c r="D48" s="34">
        <v>16.552114079395857</v>
      </c>
      <c r="E48" s="42">
        <v>8</v>
      </c>
      <c r="F48" s="113">
        <f t="shared" si="0"/>
        <v>215.17798618260653</v>
      </c>
      <c r="G48" s="42">
        <v>0.1</v>
      </c>
      <c r="H48" s="33" t="s">
        <v>170</v>
      </c>
      <c r="I48" s="107">
        <f t="shared" si="24"/>
        <v>109.69494833594366</v>
      </c>
      <c r="J48" s="108">
        <f t="shared" si="25"/>
        <v>0.54847474167971833</v>
      </c>
      <c r="K48" s="126" t="str">
        <f t="shared" si="1"/>
        <v>DEJAR</v>
      </c>
      <c r="L48" s="126" t="str">
        <f t="shared" si="2"/>
        <v>DEJAR</v>
      </c>
      <c r="M48" s="126" t="str">
        <f t="shared" si="3"/>
        <v>DEJAR</v>
      </c>
    </row>
    <row r="49" spans="1:13" x14ac:dyDescent="0.25">
      <c r="A49" s="33" t="s">
        <v>49</v>
      </c>
      <c r="B49" s="33">
        <v>1</v>
      </c>
      <c r="C49" s="33" t="s">
        <v>97</v>
      </c>
      <c r="D49" s="34">
        <v>13.050716357003939</v>
      </c>
      <c r="E49" s="42">
        <v>5</v>
      </c>
      <c r="F49" s="113">
        <f t="shared" si="0"/>
        <v>133.77026846228395</v>
      </c>
      <c r="G49" s="42">
        <v>0.1</v>
      </c>
      <c r="H49" s="33" t="s">
        <v>153</v>
      </c>
      <c r="I49" s="109">
        <f>6.666+(12.826*(E49)^0.5)*LN(E49)</f>
        <v>52.824370122452407</v>
      </c>
      <c r="J49" s="108">
        <f>(I49/1000)*0.5/G49</f>
        <v>0.26412185061226201</v>
      </c>
      <c r="K49" s="126" t="str">
        <f t="shared" si="1"/>
        <v>DEJAR</v>
      </c>
      <c r="L49" s="126" t="str">
        <f t="shared" si="2"/>
        <v>DEJAR</v>
      </c>
      <c r="M49" s="126" t="str">
        <f t="shared" si="3"/>
        <v>DEJAR</v>
      </c>
    </row>
    <row r="50" spans="1:13" x14ac:dyDescent="0.25">
      <c r="A50" s="33" t="s">
        <v>49</v>
      </c>
      <c r="B50" s="33">
        <v>3</v>
      </c>
      <c r="C50" s="33" t="s">
        <v>104</v>
      </c>
      <c r="D50" s="34">
        <v>25.464812403910123</v>
      </c>
      <c r="E50" s="42">
        <v>10</v>
      </c>
      <c r="F50" s="113">
        <f t="shared" si="0"/>
        <v>509.29786921987943</v>
      </c>
      <c r="G50" s="42">
        <v>0.1</v>
      </c>
      <c r="H50" s="33" t="s">
        <v>170</v>
      </c>
      <c r="I50" s="107">
        <f t="shared" ref="I50:I54" si="26">0.13647*D50^2.38351</f>
        <v>306.27418137209492</v>
      </c>
      <c r="J50" s="108">
        <f t="shared" ref="J50:J54" si="27">(I50/1000)*0.5/G50</f>
        <v>1.5313709068604744</v>
      </c>
      <c r="K50" s="126" t="str">
        <f t="shared" si="1"/>
        <v>DEJAR</v>
      </c>
      <c r="L50" s="126" t="str">
        <f t="shared" si="2"/>
        <v>DEJAR</v>
      </c>
      <c r="M50" s="126" t="str">
        <f t="shared" si="3"/>
        <v>DEJAR</v>
      </c>
    </row>
    <row r="51" spans="1:13" x14ac:dyDescent="0.25">
      <c r="A51" s="33" t="s">
        <v>49</v>
      </c>
      <c r="B51" s="33">
        <v>4</v>
      </c>
      <c r="C51" s="33" t="s">
        <v>102</v>
      </c>
      <c r="D51" s="34">
        <v>14.960577287297196</v>
      </c>
      <c r="E51" s="42">
        <v>8</v>
      </c>
      <c r="F51" s="113">
        <f t="shared" si="0"/>
        <v>175.78734267292398</v>
      </c>
      <c r="G51" s="42">
        <v>0.1</v>
      </c>
      <c r="H51" s="33" t="s">
        <v>170</v>
      </c>
      <c r="I51" s="107">
        <f t="shared" si="26"/>
        <v>86.206167554351623</v>
      </c>
      <c r="J51" s="108">
        <f t="shared" si="27"/>
        <v>0.4310308377717581</v>
      </c>
      <c r="K51" s="126" t="str">
        <f t="shared" si="1"/>
        <v>DEJAR</v>
      </c>
      <c r="L51" s="126" t="str">
        <f t="shared" si="2"/>
        <v>DEJAR</v>
      </c>
      <c r="M51" s="126" t="str">
        <f t="shared" si="3"/>
        <v>DEJAR</v>
      </c>
    </row>
    <row r="52" spans="1:13" x14ac:dyDescent="0.25">
      <c r="A52" s="33" t="s">
        <v>49</v>
      </c>
      <c r="B52" s="33">
        <v>5</v>
      </c>
      <c r="C52" s="33" t="s">
        <v>105</v>
      </c>
      <c r="D52" s="34">
        <v>54.112726358309011</v>
      </c>
      <c r="E52" s="42">
        <v>25</v>
      </c>
      <c r="F52" s="113">
        <f t="shared" si="0"/>
        <v>2299.7981906960181</v>
      </c>
      <c r="G52" s="42">
        <v>0.1</v>
      </c>
      <c r="H52" s="33" t="s">
        <v>170</v>
      </c>
      <c r="I52" s="107">
        <f t="shared" si="26"/>
        <v>1846.6036150327898</v>
      </c>
      <c r="J52" s="108">
        <f t="shared" si="27"/>
        <v>9.2330180751639492</v>
      </c>
      <c r="K52" s="126" t="str">
        <f t="shared" si="1"/>
        <v>DEJAR</v>
      </c>
      <c r="L52" s="126" t="str">
        <f t="shared" si="2"/>
        <v>DEJAR</v>
      </c>
      <c r="M52" s="126" t="str">
        <f t="shared" si="3"/>
        <v>DEJAR</v>
      </c>
    </row>
    <row r="53" spans="1:13" x14ac:dyDescent="0.25">
      <c r="A53" s="33" t="s">
        <v>49</v>
      </c>
      <c r="B53" s="33">
        <v>6</v>
      </c>
      <c r="C53" s="33" t="s">
        <v>105</v>
      </c>
      <c r="D53" s="34">
        <v>45.200042016940465</v>
      </c>
      <c r="E53" s="42">
        <v>25</v>
      </c>
      <c r="F53" s="113">
        <f t="shared" si="0"/>
        <v>1604.6065992108822</v>
      </c>
      <c r="G53" s="42">
        <v>0.1</v>
      </c>
      <c r="H53" s="33" t="s">
        <v>170</v>
      </c>
      <c r="I53" s="107">
        <f t="shared" si="26"/>
        <v>1202.4780694810065</v>
      </c>
      <c r="J53" s="108">
        <f t="shared" si="27"/>
        <v>6.0123903474050318</v>
      </c>
      <c r="K53" s="126" t="str">
        <f t="shared" si="1"/>
        <v>DEJAR</v>
      </c>
      <c r="L53" s="126" t="str">
        <f t="shared" si="2"/>
        <v>DEJAR</v>
      </c>
      <c r="M53" s="126" t="str">
        <f t="shared" si="3"/>
        <v>DEJAR</v>
      </c>
    </row>
    <row r="54" spans="1:13" x14ac:dyDescent="0.25">
      <c r="A54" s="33" t="s">
        <v>49</v>
      </c>
      <c r="B54" s="33">
        <v>7</v>
      </c>
      <c r="C54" s="33" t="s">
        <v>99</v>
      </c>
      <c r="D54" s="34">
        <v>17.507058527688208</v>
      </c>
      <c r="E54" s="42">
        <v>15</v>
      </c>
      <c r="F54" s="113">
        <f t="shared" si="0"/>
        <v>240.72282099845862</v>
      </c>
      <c r="G54" s="42">
        <v>0.1</v>
      </c>
      <c r="H54" s="33" t="s">
        <v>170</v>
      </c>
      <c r="I54" s="107">
        <f t="shared" si="26"/>
        <v>125.38576871607694</v>
      </c>
      <c r="J54" s="108">
        <f t="shared" si="27"/>
        <v>0.62692884358038459</v>
      </c>
      <c r="K54" s="126" t="str">
        <f t="shared" si="1"/>
        <v>DEJAR</v>
      </c>
      <c r="L54" s="126" t="str">
        <f t="shared" si="2"/>
        <v>DEJAR</v>
      </c>
      <c r="M54" s="126" t="str">
        <f t="shared" si="3"/>
        <v>DEJAR</v>
      </c>
    </row>
    <row r="55" spans="1:13" x14ac:dyDescent="0.25">
      <c r="A55" s="33" t="s">
        <v>49</v>
      </c>
      <c r="B55" s="33">
        <v>8</v>
      </c>
      <c r="C55" s="33" t="s">
        <v>97</v>
      </c>
      <c r="D55" s="34">
        <v>13.687336667101691</v>
      </c>
      <c r="E55" s="42">
        <v>5</v>
      </c>
      <c r="F55" s="113">
        <f t="shared" si="0"/>
        <v>147.13933752930578</v>
      </c>
      <c r="G55" s="42">
        <v>0.1</v>
      </c>
      <c r="H55" s="33" t="s">
        <v>153</v>
      </c>
      <c r="I55" s="109">
        <f>6.666+(12.826*(E55)^0.5)*LN(E55)</f>
        <v>52.824370122452407</v>
      </c>
      <c r="J55" s="108">
        <f>(I55/1000)*0.5/G55</f>
        <v>0.26412185061226201</v>
      </c>
      <c r="K55" s="126" t="str">
        <f t="shared" si="1"/>
        <v>DEJAR</v>
      </c>
      <c r="L55" s="126" t="str">
        <f t="shared" si="2"/>
        <v>DEJAR</v>
      </c>
      <c r="M55" s="126" t="str">
        <f t="shared" si="3"/>
        <v>DEJAR</v>
      </c>
    </row>
    <row r="56" spans="1:13" x14ac:dyDescent="0.25">
      <c r="A56" s="33" t="s">
        <v>49</v>
      </c>
      <c r="B56" s="33">
        <v>9</v>
      </c>
      <c r="C56" s="33" t="s">
        <v>106</v>
      </c>
      <c r="D56" s="34">
        <v>11.777475736808432</v>
      </c>
      <c r="E56" s="42">
        <v>10</v>
      </c>
      <c r="F56" s="113">
        <f t="shared" si="0"/>
        <v>108.94199733781484</v>
      </c>
      <c r="G56" s="42">
        <v>0.1</v>
      </c>
      <c r="H56" s="33" t="s">
        <v>170</v>
      </c>
      <c r="I56" s="107">
        <f>0.13647*D56^2.38351</f>
        <v>48.741721531207368</v>
      </c>
      <c r="J56" s="108">
        <f>(I56/1000)*0.5/G56</f>
        <v>0.2437086076560368</v>
      </c>
      <c r="K56" s="126" t="str">
        <f t="shared" si="1"/>
        <v>DEJAR</v>
      </c>
      <c r="L56" s="126" t="str">
        <f t="shared" si="2"/>
        <v>DEJAR</v>
      </c>
      <c r="M56" s="126" t="str">
        <f t="shared" si="3"/>
        <v>DEJAR</v>
      </c>
    </row>
    <row r="57" spans="1:13" x14ac:dyDescent="0.25">
      <c r="A57" s="33" t="s">
        <v>49</v>
      </c>
      <c r="B57" s="33">
        <v>10</v>
      </c>
      <c r="C57" s="33" t="s">
        <v>97</v>
      </c>
      <c r="D57" s="34">
        <v>10.18592496156405</v>
      </c>
      <c r="E57" s="42">
        <v>4</v>
      </c>
      <c r="F57" s="113">
        <f t="shared" si="0"/>
        <v>81.487659075180716</v>
      </c>
      <c r="G57" s="42">
        <v>0.1</v>
      </c>
      <c r="H57" s="33" t="s">
        <v>153</v>
      </c>
      <c r="I57" s="109">
        <f t="shared" ref="I57:I58" si="28">6.666+(12.826*(E57)^0.5)*LN(E57)</f>
        <v>42.22722295144743</v>
      </c>
      <c r="J57" s="108">
        <f t="shared" ref="J57:J58" si="29">(I57/1000)*0.5/G57</f>
        <v>0.21113611475723715</v>
      </c>
      <c r="K57" s="126" t="str">
        <f t="shared" si="1"/>
        <v>DEJAR</v>
      </c>
      <c r="L57" s="126" t="str">
        <f t="shared" si="2"/>
        <v>DEPURAR</v>
      </c>
      <c r="M57" s="126" t="str">
        <f t="shared" si="3"/>
        <v>DEPURAR</v>
      </c>
    </row>
    <row r="58" spans="1:13" x14ac:dyDescent="0.25">
      <c r="A58" s="33" t="s">
        <v>49</v>
      </c>
      <c r="B58" s="33">
        <v>11</v>
      </c>
      <c r="C58" s="33" t="s">
        <v>97</v>
      </c>
      <c r="D58" s="34">
        <v>11.459165581759555</v>
      </c>
      <c r="E58" s="42">
        <v>4</v>
      </c>
      <c r="F58" s="113">
        <f t="shared" si="0"/>
        <v>103.13281851702557</v>
      </c>
      <c r="G58" s="42">
        <v>0.1</v>
      </c>
      <c r="H58" s="33" t="s">
        <v>153</v>
      </c>
      <c r="I58" s="109">
        <f t="shared" si="28"/>
        <v>42.22722295144743</v>
      </c>
      <c r="J58" s="108">
        <f t="shared" si="29"/>
        <v>0.21113611475723715</v>
      </c>
      <c r="K58" s="126" t="str">
        <f t="shared" si="1"/>
        <v>DEJAR</v>
      </c>
      <c r="L58" s="126" t="str">
        <f t="shared" si="2"/>
        <v>DEPURAR</v>
      </c>
      <c r="M58" s="126" t="str">
        <f t="shared" si="3"/>
        <v>DEPURAR</v>
      </c>
    </row>
    <row r="59" spans="1:13" x14ac:dyDescent="0.25">
      <c r="A59" s="33" t="s">
        <v>49</v>
      </c>
      <c r="B59" s="33">
        <v>12</v>
      </c>
      <c r="C59" s="33" t="s">
        <v>104</v>
      </c>
      <c r="D59" s="34">
        <v>23.236641318567987</v>
      </c>
      <c r="E59" s="42">
        <v>10</v>
      </c>
      <c r="F59" s="113">
        <f t="shared" si="0"/>
        <v>424.07005391761521</v>
      </c>
      <c r="G59" s="42">
        <v>0.1</v>
      </c>
      <c r="H59" s="33" t="s">
        <v>170</v>
      </c>
      <c r="I59" s="107">
        <f t="shared" ref="I59:I60" si="30">0.13647*D59^2.38351</f>
        <v>246.22097298081303</v>
      </c>
      <c r="J59" s="108">
        <f t="shared" ref="J59:J62" si="31">(I59/1000)*0.5/G59</f>
        <v>1.231104864904065</v>
      </c>
      <c r="K59" s="126" t="str">
        <f t="shared" si="1"/>
        <v>DEJAR</v>
      </c>
      <c r="L59" s="126" t="str">
        <f t="shared" si="2"/>
        <v>DEJAR</v>
      </c>
      <c r="M59" s="126" t="str">
        <f t="shared" si="3"/>
        <v>DEJAR</v>
      </c>
    </row>
    <row r="60" spans="1:13" x14ac:dyDescent="0.25">
      <c r="A60" s="33" t="s">
        <v>49</v>
      </c>
      <c r="B60" s="33">
        <v>13</v>
      </c>
      <c r="C60" s="33" t="s">
        <v>96</v>
      </c>
      <c r="D60" s="34">
        <v>59.205688839091039</v>
      </c>
      <c r="E60" s="42">
        <v>25</v>
      </c>
      <c r="F60" s="113">
        <f t="shared" si="0"/>
        <v>2753.073294301711</v>
      </c>
      <c r="G60" s="42">
        <v>0.1</v>
      </c>
      <c r="H60" s="33" t="s">
        <v>170</v>
      </c>
      <c r="I60" s="107">
        <f t="shared" si="30"/>
        <v>2288.1430412508907</v>
      </c>
      <c r="J60" s="108">
        <f t="shared" si="31"/>
        <v>11.440715206254454</v>
      </c>
      <c r="K60" s="126" t="str">
        <f t="shared" si="1"/>
        <v>DEJAR</v>
      </c>
      <c r="L60" s="126" t="str">
        <f t="shared" si="2"/>
        <v>DEJAR</v>
      </c>
      <c r="M60" s="126" t="str">
        <f t="shared" si="3"/>
        <v>DEJAR</v>
      </c>
    </row>
    <row r="61" spans="1:13" x14ac:dyDescent="0.25">
      <c r="A61" s="33" t="s">
        <v>49</v>
      </c>
      <c r="B61" s="33">
        <v>14</v>
      </c>
      <c r="C61" s="33" t="s">
        <v>97</v>
      </c>
      <c r="D61" s="34">
        <v>13.687336667101691</v>
      </c>
      <c r="E61" s="42">
        <v>3</v>
      </c>
      <c r="F61" s="113">
        <f t="shared" si="0"/>
        <v>147.13933752930578</v>
      </c>
      <c r="G61" s="42">
        <v>0.1</v>
      </c>
      <c r="H61" s="33" t="s">
        <v>153</v>
      </c>
      <c r="I61" s="109">
        <f t="shared" ref="I61:I62" si="32">6.666+(12.826*(E61)^0.5)*LN(E61)</f>
        <v>31.07198362279307</v>
      </c>
      <c r="J61" s="108">
        <f t="shared" si="31"/>
        <v>0.15535991811396535</v>
      </c>
      <c r="K61" s="126" t="str">
        <f t="shared" si="1"/>
        <v>DEJAR</v>
      </c>
      <c r="L61" s="126" t="str">
        <f t="shared" si="2"/>
        <v>DEPURAR</v>
      </c>
      <c r="M61" s="126" t="str">
        <f t="shared" si="3"/>
        <v>DEPURAR</v>
      </c>
    </row>
    <row r="62" spans="1:13" x14ac:dyDescent="0.25">
      <c r="A62" s="33" t="s">
        <v>49</v>
      </c>
      <c r="B62" s="33">
        <v>15</v>
      </c>
      <c r="C62" s="33" t="s">
        <v>97</v>
      </c>
      <c r="D62" s="34">
        <v>17.825368682737086</v>
      </c>
      <c r="E62" s="42">
        <v>10</v>
      </c>
      <c r="F62" s="113">
        <f t="shared" si="0"/>
        <v>249.55595591774087</v>
      </c>
      <c r="G62" s="42">
        <v>0.1</v>
      </c>
      <c r="H62" s="33" t="s">
        <v>153</v>
      </c>
      <c r="I62" s="109">
        <f t="shared" si="32"/>
        <v>100.05740827111657</v>
      </c>
      <c r="J62" s="108">
        <f t="shared" si="31"/>
        <v>0.50028704135558288</v>
      </c>
      <c r="K62" s="126" t="str">
        <f t="shared" si="1"/>
        <v>DEJAR</v>
      </c>
      <c r="L62" s="126" t="str">
        <f t="shared" si="2"/>
        <v>DEJAR</v>
      </c>
      <c r="M62" s="126" t="str">
        <f t="shared" si="3"/>
        <v>DEJAR</v>
      </c>
    </row>
    <row r="63" spans="1:13" x14ac:dyDescent="0.25">
      <c r="A63" s="33" t="s">
        <v>49</v>
      </c>
      <c r="B63" s="33">
        <v>16</v>
      </c>
      <c r="C63" s="33" t="s">
        <v>107</v>
      </c>
      <c r="D63" s="34">
        <v>22.91833116351911</v>
      </c>
      <c r="E63" s="42">
        <v>8</v>
      </c>
      <c r="F63" s="113">
        <f t="shared" si="0"/>
        <v>412.53127406810228</v>
      </c>
      <c r="G63" s="42">
        <v>0.1</v>
      </c>
      <c r="H63" s="33" t="s">
        <v>170</v>
      </c>
      <c r="I63" s="107">
        <f>0.13647*D63^2.38351</f>
        <v>238.25770348900747</v>
      </c>
      <c r="J63" s="108">
        <f>(I63/1000)*0.5/G63</f>
        <v>1.1912885174450372</v>
      </c>
      <c r="K63" s="126" t="str">
        <f t="shared" si="1"/>
        <v>DEJAR</v>
      </c>
      <c r="L63" s="126" t="str">
        <f t="shared" si="2"/>
        <v>DEJAR</v>
      </c>
      <c r="M63" s="126" t="str">
        <f t="shared" si="3"/>
        <v>DEJAR</v>
      </c>
    </row>
    <row r="64" spans="1:13" x14ac:dyDescent="0.25">
      <c r="A64" s="33" t="s">
        <v>49</v>
      </c>
      <c r="B64" s="33">
        <v>18</v>
      </c>
      <c r="C64" s="33" t="s">
        <v>97</v>
      </c>
      <c r="D64" s="34">
        <v>11.140855426710679</v>
      </c>
      <c r="E64" s="42">
        <v>3</v>
      </c>
      <c r="F64" s="113">
        <f t="shared" si="0"/>
        <v>97.482795280367554</v>
      </c>
      <c r="G64" s="42">
        <v>0.1</v>
      </c>
      <c r="H64" s="33" t="s">
        <v>153</v>
      </c>
      <c r="I64" s="109">
        <f t="shared" ref="I64:I66" si="33">6.666+(12.826*(E64)^0.5)*LN(E64)</f>
        <v>31.07198362279307</v>
      </c>
      <c r="J64" s="108">
        <f t="shared" ref="J64:J66" si="34">(I64/1000)*0.5/G64</f>
        <v>0.15535991811396535</v>
      </c>
      <c r="K64" s="126" t="str">
        <f t="shared" si="1"/>
        <v>DEJAR</v>
      </c>
      <c r="L64" s="126" t="str">
        <f t="shared" si="2"/>
        <v>DEPURAR</v>
      </c>
      <c r="M64" s="126" t="str">
        <f t="shared" si="3"/>
        <v>DEPURAR</v>
      </c>
    </row>
    <row r="65" spans="1:13" x14ac:dyDescent="0.25">
      <c r="A65" s="33" t="s">
        <v>49</v>
      </c>
      <c r="B65" s="33">
        <v>19</v>
      </c>
      <c r="C65" s="33" t="s">
        <v>97</v>
      </c>
      <c r="D65" s="34">
        <v>17.507058527688208</v>
      </c>
      <c r="E65" s="42">
        <v>4</v>
      </c>
      <c r="F65" s="113">
        <f t="shared" si="0"/>
        <v>240.72282099845862</v>
      </c>
      <c r="G65" s="42">
        <v>0.1</v>
      </c>
      <c r="H65" s="33" t="s">
        <v>153</v>
      </c>
      <c r="I65" s="109">
        <f t="shared" si="33"/>
        <v>42.22722295144743</v>
      </c>
      <c r="J65" s="108">
        <f t="shared" si="34"/>
        <v>0.21113611475723715</v>
      </c>
      <c r="K65" s="126" t="str">
        <f t="shared" si="1"/>
        <v>DEJAR</v>
      </c>
      <c r="L65" s="126" t="str">
        <f t="shared" si="2"/>
        <v>DEPURAR</v>
      </c>
      <c r="M65" s="126" t="str">
        <f t="shared" si="3"/>
        <v>DEPURAR</v>
      </c>
    </row>
    <row r="66" spans="1:13" x14ac:dyDescent="0.25">
      <c r="A66" s="33" t="s">
        <v>49</v>
      </c>
      <c r="B66" s="33">
        <v>20</v>
      </c>
      <c r="C66" s="33" t="s">
        <v>97</v>
      </c>
      <c r="D66" s="34">
        <v>20.371849923128099</v>
      </c>
      <c r="E66" s="42">
        <v>6</v>
      </c>
      <c r="F66" s="113">
        <f t="shared" si="0"/>
        <v>325.95063630072286</v>
      </c>
      <c r="G66" s="42">
        <v>0.1</v>
      </c>
      <c r="H66" s="33" t="s">
        <v>153</v>
      </c>
      <c r="I66" s="109">
        <f t="shared" si="33"/>
        <v>62.957985757508652</v>
      </c>
      <c r="J66" s="108">
        <f t="shared" si="34"/>
        <v>0.31478992878754319</v>
      </c>
      <c r="K66" s="126" t="str">
        <f t="shared" si="1"/>
        <v>DEJAR</v>
      </c>
      <c r="L66" s="126" t="str">
        <f t="shared" si="2"/>
        <v>DEJAR</v>
      </c>
      <c r="M66" s="126" t="str">
        <f t="shared" si="3"/>
        <v>DEJAR</v>
      </c>
    </row>
    <row r="67" spans="1:13" x14ac:dyDescent="0.25">
      <c r="A67" s="33" t="s">
        <v>49</v>
      </c>
      <c r="B67" s="33">
        <v>21</v>
      </c>
      <c r="C67" s="33" t="s">
        <v>108</v>
      </c>
      <c r="D67" s="34">
        <v>28.647913954398888</v>
      </c>
      <c r="E67" s="42">
        <v>25</v>
      </c>
      <c r="F67" s="113">
        <f t="shared" ref="F67:F130" si="35">(3.1416/4)*D67^2</f>
        <v>644.58011573140982</v>
      </c>
      <c r="G67" s="42">
        <v>0.1</v>
      </c>
      <c r="H67" s="33" t="s">
        <v>170</v>
      </c>
      <c r="I67" s="107">
        <f t="shared" ref="I67:I68" si="36">0.13647*D67^2.38351</f>
        <v>405.53929002221889</v>
      </c>
      <c r="J67" s="108">
        <f t="shared" ref="J67:J70" si="37">(I67/1000)*0.5/G67</f>
        <v>2.0276964501110943</v>
      </c>
      <c r="K67" s="126" t="str">
        <f t="shared" ref="K67:K130" si="38">+IF(D67&gt;=10,"DEJAR","DEPURAR")</f>
        <v>DEJAR</v>
      </c>
      <c r="L67" s="126" t="str">
        <f t="shared" ref="L67:L130" si="39">+IF(E67&gt;=5,"DEJAR","DEPURAR")</f>
        <v>DEJAR</v>
      </c>
      <c r="M67" s="126" t="str">
        <f t="shared" ref="M67:M130" si="40">+IF(AND(K67="DEJAR",L67="DEJAR"),"DEJAR","DEPURAR")</f>
        <v>DEJAR</v>
      </c>
    </row>
    <row r="68" spans="1:13" x14ac:dyDescent="0.25">
      <c r="A68" s="33" t="s">
        <v>49</v>
      </c>
      <c r="B68" s="33">
        <v>22</v>
      </c>
      <c r="C68" s="33" t="s">
        <v>108</v>
      </c>
      <c r="D68" s="34">
        <v>24.509881938763492</v>
      </c>
      <c r="E68" s="42">
        <v>20</v>
      </c>
      <c r="F68" s="113">
        <f t="shared" si="35"/>
        <v>471.81672915697879</v>
      </c>
      <c r="G68" s="42">
        <v>0.1</v>
      </c>
      <c r="H68" s="33" t="s">
        <v>170</v>
      </c>
      <c r="I68" s="107">
        <f t="shared" si="36"/>
        <v>279.60561022900345</v>
      </c>
      <c r="J68" s="108">
        <f t="shared" si="37"/>
        <v>1.3980280511450172</v>
      </c>
      <c r="K68" s="126" t="str">
        <f t="shared" si="38"/>
        <v>DEJAR</v>
      </c>
      <c r="L68" s="126" t="str">
        <f t="shared" si="39"/>
        <v>DEJAR</v>
      </c>
      <c r="M68" s="126" t="str">
        <f t="shared" si="40"/>
        <v>DEJAR</v>
      </c>
    </row>
    <row r="69" spans="1:13" x14ac:dyDescent="0.25">
      <c r="A69" s="33" t="s">
        <v>49</v>
      </c>
      <c r="B69" s="33">
        <v>23</v>
      </c>
      <c r="C69" s="33" t="s">
        <v>97</v>
      </c>
      <c r="D69" s="34">
        <v>11.459165581759555</v>
      </c>
      <c r="E69" s="42">
        <v>4</v>
      </c>
      <c r="F69" s="113">
        <f t="shared" si="35"/>
        <v>103.13281851702557</v>
      </c>
      <c r="G69" s="42">
        <v>0.1</v>
      </c>
      <c r="H69" s="33" t="s">
        <v>153</v>
      </c>
      <c r="I69" s="109">
        <f t="shared" ref="I69:I70" si="41">6.666+(12.826*(E69)^0.5)*LN(E69)</f>
        <v>42.22722295144743</v>
      </c>
      <c r="J69" s="108">
        <f t="shared" si="37"/>
        <v>0.21113611475723715</v>
      </c>
      <c r="K69" s="126" t="str">
        <f t="shared" si="38"/>
        <v>DEJAR</v>
      </c>
      <c r="L69" s="126" t="str">
        <f t="shared" si="39"/>
        <v>DEPURAR</v>
      </c>
      <c r="M69" s="126" t="str">
        <f t="shared" si="40"/>
        <v>DEPURAR</v>
      </c>
    </row>
    <row r="70" spans="1:13" x14ac:dyDescent="0.25">
      <c r="A70" s="33" t="s">
        <v>49</v>
      </c>
      <c r="B70" s="33">
        <v>24</v>
      </c>
      <c r="C70" s="33" t="s">
        <v>97</v>
      </c>
      <c r="D70" s="34">
        <v>13.687336667101691</v>
      </c>
      <c r="E70" s="42">
        <v>25</v>
      </c>
      <c r="F70" s="113">
        <f t="shared" si="35"/>
        <v>147.13933752930578</v>
      </c>
      <c r="G70" s="42">
        <v>0.1</v>
      </c>
      <c r="H70" s="33" t="s">
        <v>153</v>
      </c>
      <c r="I70" s="109">
        <f t="shared" si="41"/>
        <v>213.09250664879769</v>
      </c>
      <c r="J70" s="108">
        <f t="shared" si="37"/>
        <v>1.0654625332439884</v>
      </c>
      <c r="K70" s="126" t="str">
        <f t="shared" si="38"/>
        <v>DEJAR</v>
      </c>
      <c r="L70" s="126" t="str">
        <f t="shared" si="39"/>
        <v>DEJAR</v>
      </c>
      <c r="M70" s="126" t="str">
        <f t="shared" si="40"/>
        <v>DEJAR</v>
      </c>
    </row>
    <row r="71" spans="1:13" x14ac:dyDescent="0.25">
      <c r="A71" s="33" t="s">
        <v>49</v>
      </c>
      <c r="B71" s="33">
        <v>25</v>
      </c>
      <c r="C71" s="33" t="s">
        <v>105</v>
      </c>
      <c r="D71" s="34">
        <v>21.00847023322585</v>
      </c>
      <c r="E71" s="42">
        <v>15</v>
      </c>
      <c r="F71" s="113">
        <f t="shared" si="35"/>
        <v>346.64086223778037</v>
      </c>
      <c r="G71" s="42">
        <v>0.1</v>
      </c>
      <c r="H71" s="33" t="s">
        <v>170</v>
      </c>
      <c r="I71" s="107">
        <f>0.13647*D71^2.38351</f>
        <v>193.63218163466485</v>
      </c>
      <c r="J71" s="108">
        <f>(I71/1000)*0.5/G71</f>
        <v>0.96816090817332412</v>
      </c>
      <c r="K71" s="126" t="str">
        <f t="shared" si="38"/>
        <v>DEJAR</v>
      </c>
      <c r="L71" s="126" t="str">
        <f t="shared" si="39"/>
        <v>DEJAR</v>
      </c>
      <c r="M71" s="126" t="str">
        <f t="shared" si="40"/>
        <v>DEJAR</v>
      </c>
    </row>
    <row r="72" spans="1:13" x14ac:dyDescent="0.25">
      <c r="A72" s="33" t="s">
        <v>49</v>
      </c>
      <c r="B72" s="33">
        <v>26</v>
      </c>
      <c r="C72" s="33" t="s">
        <v>97</v>
      </c>
      <c r="D72" s="34">
        <v>10.18592496156405</v>
      </c>
      <c r="E72" s="42">
        <v>3</v>
      </c>
      <c r="F72" s="113">
        <f t="shared" si="35"/>
        <v>81.487659075180716</v>
      </c>
      <c r="G72" s="42">
        <v>0.1</v>
      </c>
      <c r="H72" s="33" t="s">
        <v>153</v>
      </c>
      <c r="I72" s="109">
        <f t="shared" ref="I72:I75" si="42">6.666+(12.826*(E72)^0.5)*LN(E72)</f>
        <v>31.07198362279307</v>
      </c>
      <c r="J72" s="108">
        <f t="shared" ref="J72:J75" si="43">(I72/1000)*0.5/G72</f>
        <v>0.15535991811396535</v>
      </c>
      <c r="K72" s="126" t="str">
        <f t="shared" si="38"/>
        <v>DEJAR</v>
      </c>
      <c r="L72" s="126" t="str">
        <f t="shared" si="39"/>
        <v>DEPURAR</v>
      </c>
      <c r="M72" s="126" t="str">
        <f t="shared" si="40"/>
        <v>DEPURAR</v>
      </c>
    </row>
    <row r="73" spans="1:13" x14ac:dyDescent="0.25">
      <c r="A73" s="33" t="s">
        <v>49</v>
      </c>
      <c r="B73" s="33">
        <v>27</v>
      </c>
      <c r="C73" s="33" t="s">
        <v>97</v>
      </c>
      <c r="D73" s="34">
        <v>10.504235116612925</v>
      </c>
      <c r="E73" s="42">
        <v>2.25</v>
      </c>
      <c r="F73" s="113">
        <f t="shared" si="35"/>
        <v>86.660215559445092</v>
      </c>
      <c r="G73" s="42">
        <v>0.1</v>
      </c>
      <c r="H73" s="33" t="s">
        <v>153</v>
      </c>
      <c r="I73" s="109">
        <f t="shared" si="42"/>
        <v>22.267486429785951</v>
      </c>
      <c r="J73" s="108">
        <f t="shared" si="43"/>
        <v>0.11133743214892974</v>
      </c>
      <c r="K73" s="126" t="str">
        <f t="shared" si="38"/>
        <v>DEJAR</v>
      </c>
      <c r="L73" s="126" t="str">
        <f t="shared" si="39"/>
        <v>DEPURAR</v>
      </c>
      <c r="M73" s="126" t="str">
        <f t="shared" si="40"/>
        <v>DEPURAR</v>
      </c>
    </row>
    <row r="74" spans="1:13" x14ac:dyDescent="0.25">
      <c r="A74" s="33" t="s">
        <v>49</v>
      </c>
      <c r="B74" s="33">
        <v>28</v>
      </c>
      <c r="C74" s="33" t="s">
        <v>97</v>
      </c>
      <c r="D74" s="34">
        <v>20.690160078176977</v>
      </c>
      <c r="E74" s="42">
        <v>5</v>
      </c>
      <c r="F74" s="113">
        <f t="shared" si="35"/>
        <v>336.21617147718604</v>
      </c>
      <c r="G74" s="42">
        <v>0.1</v>
      </c>
      <c r="H74" s="33" t="s">
        <v>153</v>
      </c>
      <c r="I74" s="109">
        <f t="shared" si="42"/>
        <v>52.824370122452407</v>
      </c>
      <c r="J74" s="108">
        <f t="shared" si="43"/>
        <v>0.26412185061226201</v>
      </c>
      <c r="K74" s="126" t="str">
        <f t="shared" si="38"/>
        <v>DEJAR</v>
      </c>
      <c r="L74" s="126" t="str">
        <f t="shared" si="39"/>
        <v>DEJAR</v>
      </c>
      <c r="M74" s="126" t="str">
        <f t="shared" si="40"/>
        <v>DEJAR</v>
      </c>
    </row>
    <row r="75" spans="1:13" x14ac:dyDescent="0.25">
      <c r="A75" s="33" t="s">
        <v>49</v>
      </c>
      <c r="B75" s="33">
        <v>29</v>
      </c>
      <c r="C75" s="33" t="s">
        <v>97</v>
      </c>
      <c r="D75" s="34">
        <v>17.188748372639331</v>
      </c>
      <c r="E75" s="42">
        <v>5</v>
      </c>
      <c r="F75" s="113">
        <f t="shared" si="35"/>
        <v>232.04884166330748</v>
      </c>
      <c r="G75" s="42">
        <v>0.1</v>
      </c>
      <c r="H75" s="33" t="s">
        <v>153</v>
      </c>
      <c r="I75" s="109">
        <f t="shared" si="42"/>
        <v>52.824370122452407</v>
      </c>
      <c r="J75" s="108">
        <f t="shared" si="43"/>
        <v>0.26412185061226201</v>
      </c>
      <c r="K75" s="126" t="str">
        <f t="shared" si="38"/>
        <v>DEJAR</v>
      </c>
      <c r="L75" s="126" t="str">
        <f t="shared" si="39"/>
        <v>DEJAR</v>
      </c>
      <c r="M75" s="126" t="str">
        <f t="shared" si="40"/>
        <v>DEJAR</v>
      </c>
    </row>
    <row r="76" spans="1:13" x14ac:dyDescent="0.25">
      <c r="A76" s="33" t="s">
        <v>49</v>
      </c>
      <c r="B76" s="33">
        <v>31</v>
      </c>
      <c r="C76" s="33" t="s">
        <v>98</v>
      </c>
      <c r="D76" s="34">
        <v>70.028234110752834</v>
      </c>
      <c r="E76" s="42">
        <v>25</v>
      </c>
      <c r="F76" s="113">
        <f t="shared" si="35"/>
        <v>3851.5651359753379</v>
      </c>
      <c r="G76" s="42">
        <v>0.1</v>
      </c>
      <c r="H76" s="33" t="s">
        <v>170</v>
      </c>
      <c r="I76" s="107">
        <f t="shared" ref="I76:I77" si="44">0.13647*D76^2.38351</f>
        <v>3414.0058173398693</v>
      </c>
      <c r="J76" s="108">
        <f t="shared" ref="J76:J77" si="45">(I76/1000)*0.5/G76</f>
        <v>17.070029086699343</v>
      </c>
      <c r="K76" s="126" t="str">
        <f t="shared" si="38"/>
        <v>DEJAR</v>
      </c>
      <c r="L76" s="126" t="str">
        <f t="shared" si="39"/>
        <v>DEJAR</v>
      </c>
      <c r="M76" s="126" t="str">
        <f t="shared" si="40"/>
        <v>DEJAR</v>
      </c>
    </row>
    <row r="77" spans="1:13" x14ac:dyDescent="0.25">
      <c r="A77" s="33" t="s">
        <v>49</v>
      </c>
      <c r="B77" s="33">
        <v>32</v>
      </c>
      <c r="C77" s="33" t="s">
        <v>106</v>
      </c>
      <c r="D77" s="34">
        <v>15.597197597394951</v>
      </c>
      <c r="E77" s="42">
        <v>15</v>
      </c>
      <c r="F77" s="113">
        <f t="shared" si="35"/>
        <v>191.06627874952039</v>
      </c>
      <c r="G77" s="42">
        <v>0.1</v>
      </c>
      <c r="H77" s="33" t="s">
        <v>170</v>
      </c>
      <c r="I77" s="107">
        <f t="shared" si="44"/>
        <v>95.20847996207722</v>
      </c>
      <c r="J77" s="108">
        <f t="shared" si="45"/>
        <v>0.4760423998103861</v>
      </c>
      <c r="K77" s="126" t="str">
        <f t="shared" si="38"/>
        <v>DEJAR</v>
      </c>
      <c r="L77" s="126" t="str">
        <f t="shared" si="39"/>
        <v>DEJAR</v>
      </c>
      <c r="M77" s="126" t="str">
        <f t="shared" si="40"/>
        <v>DEJAR</v>
      </c>
    </row>
    <row r="78" spans="1:13" x14ac:dyDescent="0.25">
      <c r="A78" s="33" t="s">
        <v>49</v>
      </c>
      <c r="B78" s="33">
        <v>33</v>
      </c>
      <c r="C78" s="33" t="s">
        <v>97</v>
      </c>
      <c r="D78" s="34">
        <v>24.509881938763492</v>
      </c>
      <c r="E78" s="42">
        <v>4</v>
      </c>
      <c r="F78" s="113">
        <f t="shared" si="35"/>
        <v>471.81672915697879</v>
      </c>
      <c r="G78" s="42">
        <v>0.1</v>
      </c>
      <c r="H78" s="33" t="s">
        <v>153</v>
      </c>
      <c r="I78" s="109">
        <f>6.666+(12.826*(E78)^0.5)*LN(E78)</f>
        <v>42.22722295144743</v>
      </c>
      <c r="J78" s="108">
        <f>(I78/1000)*0.5/G78</f>
        <v>0.21113611475723715</v>
      </c>
      <c r="K78" s="126" t="str">
        <f t="shared" si="38"/>
        <v>DEJAR</v>
      </c>
      <c r="L78" s="126" t="str">
        <f t="shared" si="39"/>
        <v>DEPURAR</v>
      </c>
      <c r="M78" s="126" t="str">
        <f t="shared" si="40"/>
        <v>DEPURAR</v>
      </c>
    </row>
    <row r="79" spans="1:13" x14ac:dyDescent="0.25">
      <c r="A79" s="33" t="s">
        <v>49</v>
      </c>
      <c r="B79" s="33">
        <v>35</v>
      </c>
      <c r="C79" s="33" t="s">
        <v>105</v>
      </c>
      <c r="D79" s="34">
        <v>40.425389691207322</v>
      </c>
      <c r="E79" s="42">
        <v>25</v>
      </c>
      <c r="F79" s="113">
        <f t="shared" si="35"/>
        <v>1283.5102082261617</v>
      </c>
      <c r="G79" s="42">
        <v>0.1</v>
      </c>
      <c r="H79" s="33" t="s">
        <v>170</v>
      </c>
      <c r="I79" s="107">
        <f t="shared" ref="I79:I84" si="46">0.13647*D79^2.38351</f>
        <v>921.53870348805947</v>
      </c>
      <c r="J79" s="108">
        <f t="shared" ref="J79:J93" si="47">(I79/1000)*0.5/G79</f>
        <v>4.6076935174402971</v>
      </c>
      <c r="K79" s="126" t="str">
        <f t="shared" si="38"/>
        <v>DEJAR</v>
      </c>
      <c r="L79" s="126" t="str">
        <f t="shared" si="39"/>
        <v>DEJAR</v>
      </c>
      <c r="M79" s="126" t="str">
        <f t="shared" si="40"/>
        <v>DEJAR</v>
      </c>
    </row>
    <row r="80" spans="1:13" x14ac:dyDescent="0.25">
      <c r="A80" s="33" t="s">
        <v>49</v>
      </c>
      <c r="B80" s="33">
        <v>36</v>
      </c>
      <c r="C80" s="33" t="s">
        <v>96</v>
      </c>
      <c r="D80" s="34">
        <v>93.901495739418579</v>
      </c>
      <c r="E80" s="42">
        <v>25</v>
      </c>
      <c r="F80" s="113">
        <f t="shared" si="35"/>
        <v>6925.2573545093755</v>
      </c>
      <c r="G80" s="42">
        <v>0.1</v>
      </c>
      <c r="H80" s="33" t="s">
        <v>170</v>
      </c>
      <c r="I80" s="107">
        <f t="shared" si="46"/>
        <v>6869.4480910812417</v>
      </c>
      <c r="J80" s="108">
        <f t="shared" si="47"/>
        <v>34.347240455406208</v>
      </c>
      <c r="K80" s="126" t="str">
        <f t="shared" si="38"/>
        <v>DEJAR</v>
      </c>
      <c r="L80" s="126" t="str">
        <f t="shared" si="39"/>
        <v>DEJAR</v>
      </c>
      <c r="M80" s="126" t="str">
        <f t="shared" si="40"/>
        <v>DEJAR</v>
      </c>
    </row>
    <row r="81" spans="1:13" x14ac:dyDescent="0.25">
      <c r="A81" s="33" t="s">
        <v>49</v>
      </c>
      <c r="B81" s="33">
        <v>37</v>
      </c>
      <c r="C81" s="33" t="s">
        <v>98</v>
      </c>
      <c r="D81" s="34">
        <v>26.419742869056751</v>
      </c>
      <c r="E81" s="42">
        <v>25</v>
      </c>
      <c r="F81" s="113">
        <f t="shared" si="35"/>
        <v>548.21140953996075</v>
      </c>
      <c r="G81" s="42">
        <v>0.1</v>
      </c>
      <c r="H81" s="33" t="s">
        <v>170</v>
      </c>
      <c r="I81" s="107">
        <f t="shared" si="46"/>
        <v>334.36298737647621</v>
      </c>
      <c r="J81" s="108">
        <f t="shared" si="47"/>
        <v>1.6718149368823811</v>
      </c>
      <c r="K81" s="126" t="str">
        <f t="shared" si="38"/>
        <v>DEJAR</v>
      </c>
      <c r="L81" s="126" t="str">
        <f t="shared" si="39"/>
        <v>DEJAR</v>
      </c>
      <c r="M81" s="126" t="str">
        <f t="shared" si="40"/>
        <v>DEJAR</v>
      </c>
    </row>
    <row r="82" spans="1:13" x14ac:dyDescent="0.25">
      <c r="A82" s="33" t="s">
        <v>49</v>
      </c>
      <c r="B82" s="33">
        <v>38</v>
      </c>
      <c r="C82" s="33" t="s">
        <v>98</v>
      </c>
      <c r="D82" s="34">
        <v>24.828192093812369</v>
      </c>
      <c r="E82" s="42">
        <v>20</v>
      </c>
      <c r="F82" s="113">
        <f t="shared" si="35"/>
        <v>484.15128692714779</v>
      </c>
      <c r="G82" s="42">
        <v>0.1</v>
      </c>
      <c r="H82" s="33" t="s">
        <v>170</v>
      </c>
      <c r="I82" s="107">
        <f t="shared" si="46"/>
        <v>288.33859591210984</v>
      </c>
      <c r="J82" s="108">
        <f t="shared" si="47"/>
        <v>1.4416929795605493</v>
      </c>
      <c r="K82" s="126" t="str">
        <f t="shared" si="38"/>
        <v>DEJAR</v>
      </c>
      <c r="L82" s="126" t="str">
        <f t="shared" si="39"/>
        <v>DEJAR</v>
      </c>
      <c r="M82" s="126" t="str">
        <f t="shared" si="40"/>
        <v>DEJAR</v>
      </c>
    </row>
    <row r="83" spans="1:13" x14ac:dyDescent="0.25">
      <c r="A83" s="33" t="s">
        <v>50</v>
      </c>
      <c r="B83" s="33">
        <v>1</v>
      </c>
      <c r="C83" s="33" t="s">
        <v>104</v>
      </c>
      <c r="D83" s="34">
        <v>22.91833116351911</v>
      </c>
      <c r="E83" s="42">
        <v>4</v>
      </c>
      <c r="F83" s="113">
        <f t="shared" si="35"/>
        <v>412.53127406810228</v>
      </c>
      <c r="G83" s="42">
        <v>0.1</v>
      </c>
      <c r="H83" s="33" t="s">
        <v>170</v>
      </c>
      <c r="I83" s="107">
        <f t="shared" si="46"/>
        <v>238.25770348900747</v>
      </c>
      <c r="J83" s="108">
        <f t="shared" si="47"/>
        <v>1.1912885174450372</v>
      </c>
      <c r="K83" s="126" t="str">
        <f t="shared" si="38"/>
        <v>DEJAR</v>
      </c>
      <c r="L83" s="126" t="str">
        <f t="shared" si="39"/>
        <v>DEPURAR</v>
      </c>
      <c r="M83" s="126" t="str">
        <f t="shared" si="40"/>
        <v>DEPURAR</v>
      </c>
    </row>
    <row r="84" spans="1:13" x14ac:dyDescent="0.25">
      <c r="A84" s="33" t="s">
        <v>50</v>
      </c>
      <c r="B84" s="33">
        <v>2</v>
      </c>
      <c r="C84" s="33" t="s">
        <v>98</v>
      </c>
      <c r="D84" s="34">
        <v>18.143678837785963</v>
      </c>
      <c r="E84" s="42">
        <v>10</v>
      </c>
      <c r="F84" s="113">
        <f t="shared" si="35"/>
        <v>258.54824642115443</v>
      </c>
      <c r="G84" s="42">
        <v>0.1</v>
      </c>
      <c r="H84" s="33" t="s">
        <v>170</v>
      </c>
      <c r="I84" s="107">
        <f t="shared" si="46"/>
        <v>136.52797541331648</v>
      </c>
      <c r="J84" s="108">
        <f t="shared" si="47"/>
        <v>0.68263987706658236</v>
      </c>
      <c r="K84" s="126" t="str">
        <f t="shared" si="38"/>
        <v>DEJAR</v>
      </c>
      <c r="L84" s="126" t="str">
        <f t="shared" si="39"/>
        <v>DEJAR</v>
      </c>
      <c r="M84" s="126" t="str">
        <f t="shared" si="40"/>
        <v>DEJAR</v>
      </c>
    </row>
    <row r="85" spans="1:13" x14ac:dyDescent="0.25">
      <c r="A85" s="33" t="s">
        <v>50</v>
      </c>
      <c r="B85" s="33">
        <v>3</v>
      </c>
      <c r="C85" s="33" t="s">
        <v>97</v>
      </c>
      <c r="D85" s="34">
        <v>12.095785891857309</v>
      </c>
      <c r="E85" s="42">
        <v>3</v>
      </c>
      <c r="F85" s="113">
        <f t="shared" si="35"/>
        <v>114.91033174273529</v>
      </c>
      <c r="G85" s="42">
        <v>0.1</v>
      </c>
      <c r="H85" s="33" t="s">
        <v>153</v>
      </c>
      <c r="I85" s="109">
        <f t="shared" ref="I85:I93" si="48">6.666+(12.826*(E85)^0.5)*LN(E85)</f>
        <v>31.07198362279307</v>
      </c>
      <c r="J85" s="108">
        <f t="shared" si="47"/>
        <v>0.15535991811396535</v>
      </c>
      <c r="K85" s="126" t="str">
        <f t="shared" si="38"/>
        <v>DEJAR</v>
      </c>
      <c r="L85" s="126" t="str">
        <f t="shared" si="39"/>
        <v>DEPURAR</v>
      </c>
      <c r="M85" s="126" t="str">
        <f t="shared" si="40"/>
        <v>DEPURAR</v>
      </c>
    </row>
    <row r="86" spans="1:13" x14ac:dyDescent="0.25">
      <c r="A86" s="33" t="s">
        <v>50</v>
      </c>
      <c r="B86" s="33">
        <v>4</v>
      </c>
      <c r="C86" s="33" t="s">
        <v>97</v>
      </c>
      <c r="D86" s="34">
        <v>14.323956977199444</v>
      </c>
      <c r="E86" s="42">
        <v>3</v>
      </c>
      <c r="F86" s="113">
        <f t="shared" si="35"/>
        <v>161.14502893285245</v>
      </c>
      <c r="G86" s="42">
        <v>0.1</v>
      </c>
      <c r="H86" s="33" t="s">
        <v>153</v>
      </c>
      <c r="I86" s="109">
        <f t="shared" si="48"/>
        <v>31.07198362279307</v>
      </c>
      <c r="J86" s="108">
        <f t="shared" si="47"/>
        <v>0.15535991811396535</v>
      </c>
      <c r="K86" s="126" t="str">
        <f t="shared" si="38"/>
        <v>DEJAR</v>
      </c>
      <c r="L86" s="126" t="str">
        <f t="shared" si="39"/>
        <v>DEPURAR</v>
      </c>
      <c r="M86" s="126" t="str">
        <f t="shared" si="40"/>
        <v>DEPURAR</v>
      </c>
    </row>
    <row r="87" spans="1:13" x14ac:dyDescent="0.25">
      <c r="A87" s="33" t="s">
        <v>50</v>
      </c>
      <c r="B87" s="33">
        <v>5</v>
      </c>
      <c r="C87" s="33" t="s">
        <v>97</v>
      </c>
      <c r="D87" s="34">
        <v>12.095785891857309</v>
      </c>
      <c r="E87" s="42">
        <v>3</v>
      </c>
      <c r="F87" s="113">
        <f t="shared" si="35"/>
        <v>114.91033174273529</v>
      </c>
      <c r="G87" s="42">
        <v>0.1</v>
      </c>
      <c r="H87" s="33" t="s">
        <v>153</v>
      </c>
      <c r="I87" s="109">
        <f t="shared" si="48"/>
        <v>31.07198362279307</v>
      </c>
      <c r="J87" s="108">
        <f t="shared" si="47"/>
        <v>0.15535991811396535</v>
      </c>
      <c r="K87" s="126" t="str">
        <f t="shared" si="38"/>
        <v>DEJAR</v>
      </c>
      <c r="L87" s="126" t="str">
        <f t="shared" si="39"/>
        <v>DEPURAR</v>
      </c>
      <c r="M87" s="126" t="str">
        <f t="shared" si="40"/>
        <v>DEPURAR</v>
      </c>
    </row>
    <row r="88" spans="1:13" x14ac:dyDescent="0.25">
      <c r="A88" s="33" t="s">
        <v>50</v>
      </c>
      <c r="B88" s="33">
        <v>6</v>
      </c>
      <c r="C88" s="33" t="s">
        <v>97</v>
      </c>
      <c r="D88" s="34">
        <v>15.278887442346074</v>
      </c>
      <c r="E88" s="42">
        <v>3</v>
      </c>
      <c r="F88" s="113">
        <f t="shared" si="35"/>
        <v>183.34723291915657</v>
      </c>
      <c r="G88" s="42">
        <v>0.1</v>
      </c>
      <c r="H88" s="33" t="s">
        <v>153</v>
      </c>
      <c r="I88" s="109">
        <f t="shared" si="48"/>
        <v>31.07198362279307</v>
      </c>
      <c r="J88" s="108">
        <f t="shared" si="47"/>
        <v>0.15535991811396535</v>
      </c>
      <c r="K88" s="126" t="str">
        <f t="shared" si="38"/>
        <v>DEJAR</v>
      </c>
      <c r="L88" s="126" t="str">
        <f t="shared" si="39"/>
        <v>DEPURAR</v>
      </c>
      <c r="M88" s="126" t="str">
        <f t="shared" si="40"/>
        <v>DEPURAR</v>
      </c>
    </row>
    <row r="89" spans="1:13" x14ac:dyDescent="0.25">
      <c r="A89" s="33" t="s">
        <v>50</v>
      </c>
      <c r="B89" s="33">
        <v>7</v>
      </c>
      <c r="C89" s="33" t="s">
        <v>97</v>
      </c>
      <c r="D89" s="34">
        <v>11.777475736808432</v>
      </c>
      <c r="E89" s="42">
        <v>3</v>
      </c>
      <c r="F89" s="113">
        <f t="shared" si="35"/>
        <v>108.94199733781484</v>
      </c>
      <c r="G89" s="42">
        <v>0.1</v>
      </c>
      <c r="H89" s="33" t="s">
        <v>153</v>
      </c>
      <c r="I89" s="109">
        <f t="shared" si="48"/>
        <v>31.07198362279307</v>
      </c>
      <c r="J89" s="108">
        <f t="shared" si="47"/>
        <v>0.15535991811396535</v>
      </c>
      <c r="K89" s="126" t="str">
        <f t="shared" si="38"/>
        <v>DEJAR</v>
      </c>
      <c r="L89" s="126" t="str">
        <f t="shared" si="39"/>
        <v>DEPURAR</v>
      </c>
      <c r="M89" s="126" t="str">
        <f t="shared" si="40"/>
        <v>DEPURAR</v>
      </c>
    </row>
    <row r="90" spans="1:13" x14ac:dyDescent="0.25">
      <c r="A90" s="33" t="s">
        <v>50</v>
      </c>
      <c r="B90" s="33">
        <v>9</v>
      </c>
      <c r="C90" s="33" t="s">
        <v>97</v>
      </c>
      <c r="D90" s="34">
        <v>16.870438217590458</v>
      </c>
      <c r="E90" s="42">
        <v>3</v>
      </c>
      <c r="F90" s="113">
        <f t="shared" si="35"/>
        <v>223.53401791228774</v>
      </c>
      <c r="G90" s="42">
        <v>0.1</v>
      </c>
      <c r="H90" s="33" t="s">
        <v>153</v>
      </c>
      <c r="I90" s="109">
        <f t="shared" si="48"/>
        <v>31.07198362279307</v>
      </c>
      <c r="J90" s="108">
        <f t="shared" si="47"/>
        <v>0.15535991811396535</v>
      </c>
      <c r="K90" s="126" t="str">
        <f t="shared" si="38"/>
        <v>DEJAR</v>
      </c>
      <c r="L90" s="126" t="str">
        <f t="shared" si="39"/>
        <v>DEPURAR</v>
      </c>
      <c r="M90" s="126" t="str">
        <f t="shared" si="40"/>
        <v>DEPURAR</v>
      </c>
    </row>
    <row r="91" spans="1:13" x14ac:dyDescent="0.25">
      <c r="A91" s="33" t="s">
        <v>50</v>
      </c>
      <c r="B91" s="33">
        <v>10</v>
      </c>
      <c r="C91" s="33" t="s">
        <v>97</v>
      </c>
      <c r="D91" s="34">
        <v>23.873261628665741</v>
      </c>
      <c r="E91" s="42">
        <v>3</v>
      </c>
      <c r="F91" s="113">
        <f t="shared" si="35"/>
        <v>447.62508036903466</v>
      </c>
      <c r="G91" s="42">
        <v>0.1</v>
      </c>
      <c r="H91" s="33" t="s">
        <v>153</v>
      </c>
      <c r="I91" s="109">
        <f t="shared" si="48"/>
        <v>31.07198362279307</v>
      </c>
      <c r="J91" s="108">
        <f t="shared" si="47"/>
        <v>0.15535991811396535</v>
      </c>
      <c r="K91" s="126" t="str">
        <f t="shared" si="38"/>
        <v>DEJAR</v>
      </c>
      <c r="L91" s="126" t="str">
        <f t="shared" si="39"/>
        <v>DEPURAR</v>
      </c>
      <c r="M91" s="126" t="str">
        <f t="shared" si="40"/>
        <v>DEPURAR</v>
      </c>
    </row>
    <row r="92" spans="1:13" x14ac:dyDescent="0.25">
      <c r="A92" s="33" t="s">
        <v>50</v>
      </c>
      <c r="B92" s="33">
        <v>11</v>
      </c>
      <c r="C92" s="33" t="s">
        <v>97</v>
      </c>
      <c r="D92" s="34">
        <v>22.281710853421359</v>
      </c>
      <c r="E92" s="42">
        <v>3</v>
      </c>
      <c r="F92" s="113">
        <f t="shared" si="35"/>
        <v>389.93118112147022</v>
      </c>
      <c r="G92" s="42">
        <v>0.1</v>
      </c>
      <c r="H92" s="33" t="s">
        <v>153</v>
      </c>
      <c r="I92" s="109">
        <f t="shared" si="48"/>
        <v>31.07198362279307</v>
      </c>
      <c r="J92" s="108">
        <f t="shared" si="47"/>
        <v>0.15535991811396535</v>
      </c>
      <c r="K92" s="126" t="str">
        <f t="shared" si="38"/>
        <v>DEJAR</v>
      </c>
      <c r="L92" s="126" t="str">
        <f t="shared" si="39"/>
        <v>DEPURAR</v>
      </c>
      <c r="M92" s="126" t="str">
        <f t="shared" si="40"/>
        <v>DEPURAR</v>
      </c>
    </row>
    <row r="93" spans="1:13" x14ac:dyDescent="0.25">
      <c r="A93" s="33" t="s">
        <v>50</v>
      </c>
      <c r="B93" s="33">
        <v>12</v>
      </c>
      <c r="C93" s="33" t="s">
        <v>97</v>
      </c>
      <c r="D93" s="34">
        <v>13.369026512052814</v>
      </c>
      <c r="E93" s="42">
        <v>4</v>
      </c>
      <c r="F93" s="113">
        <f t="shared" si="35"/>
        <v>140.37522520372926</v>
      </c>
      <c r="G93" s="42">
        <v>0.1</v>
      </c>
      <c r="H93" s="33" t="s">
        <v>153</v>
      </c>
      <c r="I93" s="109">
        <f t="shared" si="48"/>
        <v>42.22722295144743</v>
      </c>
      <c r="J93" s="108">
        <f t="shared" si="47"/>
        <v>0.21113611475723715</v>
      </c>
      <c r="K93" s="126" t="str">
        <f t="shared" si="38"/>
        <v>DEJAR</v>
      </c>
      <c r="L93" s="126" t="str">
        <f t="shared" si="39"/>
        <v>DEPURAR</v>
      </c>
      <c r="M93" s="126" t="str">
        <f t="shared" si="40"/>
        <v>DEPURAR</v>
      </c>
    </row>
    <row r="94" spans="1:13" x14ac:dyDescent="0.25">
      <c r="A94" s="33" t="s">
        <v>50</v>
      </c>
      <c r="B94" s="33">
        <v>13</v>
      </c>
      <c r="C94" s="33" t="s">
        <v>98</v>
      </c>
      <c r="D94" s="34">
        <v>22.91833116351911</v>
      </c>
      <c r="E94" s="42">
        <v>5</v>
      </c>
      <c r="F94" s="113">
        <f t="shared" si="35"/>
        <v>412.53127406810228</v>
      </c>
      <c r="G94" s="42">
        <v>0.1</v>
      </c>
      <c r="H94" s="33" t="s">
        <v>170</v>
      </c>
      <c r="I94" s="107">
        <f>0.13647*D94^2.38351</f>
        <v>238.25770348900747</v>
      </c>
      <c r="J94" s="108">
        <f>(I94/1000)*0.5/G94</f>
        <v>1.1912885174450372</v>
      </c>
      <c r="K94" s="126" t="str">
        <f t="shared" si="38"/>
        <v>DEJAR</v>
      </c>
      <c r="L94" s="126" t="str">
        <f t="shared" si="39"/>
        <v>DEJAR</v>
      </c>
      <c r="M94" s="126" t="str">
        <f t="shared" si="40"/>
        <v>DEJAR</v>
      </c>
    </row>
    <row r="95" spans="1:13" x14ac:dyDescent="0.25">
      <c r="A95" s="33" t="s">
        <v>50</v>
      </c>
      <c r="B95" s="33">
        <v>14</v>
      </c>
      <c r="C95" s="33" t="s">
        <v>97</v>
      </c>
      <c r="D95" s="34">
        <v>20.690160078176977</v>
      </c>
      <c r="E95" s="42">
        <v>4</v>
      </c>
      <c r="F95" s="113">
        <f t="shared" si="35"/>
        <v>336.21617147718604</v>
      </c>
      <c r="G95" s="42">
        <v>0.1</v>
      </c>
      <c r="H95" s="33" t="s">
        <v>153</v>
      </c>
      <c r="I95" s="109">
        <f t="shared" ref="I95:I97" si="49">6.666+(12.826*(E95)^0.5)*LN(E95)</f>
        <v>42.22722295144743</v>
      </c>
      <c r="J95" s="108">
        <f t="shared" ref="J95:J97" si="50">(I95/1000)*0.5/G95</f>
        <v>0.21113611475723715</v>
      </c>
      <c r="K95" s="126" t="str">
        <f t="shared" si="38"/>
        <v>DEJAR</v>
      </c>
      <c r="L95" s="126" t="str">
        <f t="shared" si="39"/>
        <v>DEPURAR</v>
      </c>
      <c r="M95" s="126" t="str">
        <f t="shared" si="40"/>
        <v>DEPURAR</v>
      </c>
    </row>
    <row r="96" spans="1:13" x14ac:dyDescent="0.25">
      <c r="A96" s="33" t="s">
        <v>50</v>
      </c>
      <c r="B96" s="33">
        <v>15</v>
      </c>
      <c r="C96" s="33" t="s">
        <v>97</v>
      </c>
      <c r="D96" s="34">
        <v>11.459165581759555</v>
      </c>
      <c r="E96" s="42">
        <v>4</v>
      </c>
      <c r="F96" s="113">
        <f t="shared" si="35"/>
        <v>103.13281851702557</v>
      </c>
      <c r="G96" s="42">
        <v>0.1</v>
      </c>
      <c r="H96" s="33" t="s">
        <v>153</v>
      </c>
      <c r="I96" s="109">
        <f t="shared" si="49"/>
        <v>42.22722295144743</v>
      </c>
      <c r="J96" s="108">
        <f t="shared" si="50"/>
        <v>0.21113611475723715</v>
      </c>
      <c r="K96" s="126" t="str">
        <f t="shared" si="38"/>
        <v>DEJAR</v>
      </c>
      <c r="L96" s="126" t="str">
        <f t="shared" si="39"/>
        <v>DEPURAR</v>
      </c>
      <c r="M96" s="126" t="str">
        <f t="shared" si="40"/>
        <v>DEPURAR</v>
      </c>
    </row>
    <row r="97" spans="1:13" x14ac:dyDescent="0.25">
      <c r="A97" s="33" t="s">
        <v>50</v>
      </c>
      <c r="B97" s="33">
        <v>16</v>
      </c>
      <c r="C97" s="33" t="s">
        <v>97</v>
      </c>
      <c r="D97" s="34">
        <v>12.095785891857309</v>
      </c>
      <c r="E97" s="42">
        <v>3</v>
      </c>
      <c r="F97" s="113">
        <f t="shared" si="35"/>
        <v>114.91033174273529</v>
      </c>
      <c r="G97" s="42">
        <v>0.1</v>
      </c>
      <c r="H97" s="33" t="s">
        <v>153</v>
      </c>
      <c r="I97" s="109">
        <f t="shared" si="49"/>
        <v>31.07198362279307</v>
      </c>
      <c r="J97" s="108">
        <f t="shared" si="50"/>
        <v>0.15535991811396535</v>
      </c>
      <c r="K97" s="126" t="str">
        <f t="shared" si="38"/>
        <v>DEJAR</v>
      </c>
      <c r="L97" s="126" t="str">
        <f t="shared" si="39"/>
        <v>DEPURAR</v>
      </c>
      <c r="M97" s="126" t="str">
        <f t="shared" si="40"/>
        <v>DEPURAR</v>
      </c>
    </row>
    <row r="98" spans="1:13" x14ac:dyDescent="0.25">
      <c r="A98" s="33" t="s">
        <v>50</v>
      </c>
      <c r="B98" s="33">
        <v>17</v>
      </c>
      <c r="C98" s="33" t="s">
        <v>96</v>
      </c>
      <c r="D98" s="34">
        <v>47.746523257331482</v>
      </c>
      <c r="E98" s="42">
        <v>20</v>
      </c>
      <c r="F98" s="113">
        <f t="shared" si="35"/>
        <v>1790.5003214761387</v>
      </c>
      <c r="G98" s="42">
        <v>0.1</v>
      </c>
      <c r="H98" s="33" t="s">
        <v>170</v>
      </c>
      <c r="I98" s="107">
        <f t="shared" ref="I98:I99" si="51">0.13647*D98^2.38351</f>
        <v>1370.2873538224931</v>
      </c>
      <c r="J98" s="108">
        <f t="shared" ref="J98:J99" si="52">(I98/1000)*0.5/G98</f>
        <v>6.8514367691124649</v>
      </c>
      <c r="K98" s="126" t="str">
        <f t="shared" si="38"/>
        <v>DEJAR</v>
      </c>
      <c r="L98" s="126" t="str">
        <f t="shared" si="39"/>
        <v>DEJAR</v>
      </c>
      <c r="M98" s="126" t="str">
        <f t="shared" si="40"/>
        <v>DEJAR</v>
      </c>
    </row>
    <row r="99" spans="1:13" x14ac:dyDescent="0.25">
      <c r="A99" s="33" t="s">
        <v>50</v>
      </c>
      <c r="B99" s="33">
        <v>18</v>
      </c>
      <c r="C99" s="33" t="s">
        <v>96</v>
      </c>
      <c r="D99" s="34">
        <v>24.509881938763492</v>
      </c>
      <c r="E99" s="42">
        <v>25</v>
      </c>
      <c r="F99" s="113">
        <f t="shared" si="35"/>
        <v>471.81672915697879</v>
      </c>
      <c r="G99" s="42">
        <v>0.1</v>
      </c>
      <c r="H99" s="33" t="s">
        <v>170</v>
      </c>
      <c r="I99" s="107">
        <f t="shared" si="51"/>
        <v>279.60561022900345</v>
      </c>
      <c r="J99" s="108">
        <f t="shared" si="52"/>
        <v>1.3980280511450172</v>
      </c>
      <c r="K99" s="126" t="str">
        <f t="shared" si="38"/>
        <v>DEJAR</v>
      </c>
      <c r="L99" s="126" t="str">
        <f t="shared" si="39"/>
        <v>DEJAR</v>
      </c>
      <c r="M99" s="126" t="str">
        <f t="shared" si="40"/>
        <v>DEJAR</v>
      </c>
    </row>
    <row r="100" spans="1:13" x14ac:dyDescent="0.25">
      <c r="A100" s="33" t="s">
        <v>50</v>
      </c>
      <c r="B100" s="33">
        <v>19</v>
      </c>
      <c r="C100" s="33" t="s">
        <v>97</v>
      </c>
      <c r="D100" s="34">
        <v>13.369026512052814</v>
      </c>
      <c r="E100" s="42">
        <v>3</v>
      </c>
      <c r="F100" s="113">
        <f t="shared" si="35"/>
        <v>140.37522520372926</v>
      </c>
      <c r="G100" s="42">
        <v>0.1</v>
      </c>
      <c r="H100" s="33" t="s">
        <v>153</v>
      </c>
      <c r="I100" s="109">
        <f>6.666+(12.826*(E100)^0.5)*LN(E100)</f>
        <v>31.07198362279307</v>
      </c>
      <c r="J100" s="108">
        <f>(I100/1000)*0.5/G100</f>
        <v>0.15535991811396535</v>
      </c>
      <c r="K100" s="126" t="str">
        <f t="shared" si="38"/>
        <v>DEJAR</v>
      </c>
      <c r="L100" s="126" t="str">
        <f t="shared" si="39"/>
        <v>DEPURAR</v>
      </c>
      <c r="M100" s="126" t="str">
        <f t="shared" si="40"/>
        <v>DEPURAR</v>
      </c>
    </row>
    <row r="101" spans="1:13" x14ac:dyDescent="0.25">
      <c r="A101" s="33" t="s">
        <v>50</v>
      </c>
      <c r="B101" s="33">
        <v>20</v>
      </c>
      <c r="C101" s="33" t="s">
        <v>96</v>
      </c>
      <c r="D101" s="34">
        <v>24.191571783714618</v>
      </c>
      <c r="E101" s="42">
        <v>25</v>
      </c>
      <c r="F101" s="113">
        <f t="shared" si="35"/>
        <v>459.64132697094118</v>
      </c>
      <c r="G101" s="42">
        <v>0.1</v>
      </c>
      <c r="H101" s="33" t="s">
        <v>170</v>
      </c>
      <c r="I101" s="107">
        <f>0.13647*D101^2.38351</f>
        <v>271.02813595928234</v>
      </c>
      <c r="J101" s="108">
        <f>(I101/1000)*0.5/G101</f>
        <v>1.3551406797964116</v>
      </c>
      <c r="K101" s="126" t="str">
        <f t="shared" si="38"/>
        <v>DEJAR</v>
      </c>
      <c r="L101" s="126" t="str">
        <f t="shared" si="39"/>
        <v>DEJAR</v>
      </c>
      <c r="M101" s="126" t="str">
        <f t="shared" si="40"/>
        <v>DEJAR</v>
      </c>
    </row>
    <row r="102" spans="1:13" x14ac:dyDescent="0.25">
      <c r="A102" s="33" t="s">
        <v>50</v>
      </c>
      <c r="B102" s="33">
        <v>21</v>
      </c>
      <c r="C102" s="33" t="s">
        <v>97</v>
      </c>
      <c r="D102" s="34">
        <v>14.642267132248321</v>
      </c>
      <c r="E102" s="42">
        <v>3</v>
      </c>
      <c r="F102" s="113">
        <f t="shared" si="35"/>
        <v>168.38660801082264</v>
      </c>
      <c r="G102" s="42">
        <v>0.1</v>
      </c>
      <c r="H102" s="33" t="s">
        <v>153</v>
      </c>
      <c r="I102" s="109">
        <f t="shared" ref="I102:I103" si="53">6.666+(12.826*(E102)^0.5)*LN(E102)</f>
        <v>31.07198362279307</v>
      </c>
      <c r="J102" s="108">
        <f t="shared" ref="J102:J103" si="54">(I102/1000)*0.5/G102</f>
        <v>0.15535991811396535</v>
      </c>
      <c r="K102" s="126" t="str">
        <f t="shared" si="38"/>
        <v>DEJAR</v>
      </c>
      <c r="L102" s="126" t="str">
        <f t="shared" si="39"/>
        <v>DEPURAR</v>
      </c>
      <c r="M102" s="126" t="str">
        <f t="shared" si="40"/>
        <v>DEPURAR</v>
      </c>
    </row>
    <row r="103" spans="1:13" x14ac:dyDescent="0.25">
      <c r="A103" s="33" t="s">
        <v>50</v>
      </c>
      <c r="B103" s="33">
        <v>22</v>
      </c>
      <c r="C103" s="33" t="s">
        <v>97</v>
      </c>
      <c r="D103" s="34">
        <v>22.281710853421359</v>
      </c>
      <c r="E103" s="42">
        <v>3</v>
      </c>
      <c r="F103" s="113">
        <f t="shared" si="35"/>
        <v>389.93118112147022</v>
      </c>
      <c r="G103" s="42">
        <v>0.1</v>
      </c>
      <c r="H103" s="33" t="s">
        <v>153</v>
      </c>
      <c r="I103" s="109">
        <f t="shared" si="53"/>
        <v>31.07198362279307</v>
      </c>
      <c r="J103" s="108">
        <f t="shared" si="54"/>
        <v>0.15535991811396535</v>
      </c>
      <c r="K103" s="126" t="str">
        <f t="shared" si="38"/>
        <v>DEJAR</v>
      </c>
      <c r="L103" s="126" t="str">
        <f t="shared" si="39"/>
        <v>DEPURAR</v>
      </c>
      <c r="M103" s="126" t="str">
        <f t="shared" si="40"/>
        <v>DEPURAR</v>
      </c>
    </row>
    <row r="104" spans="1:13" x14ac:dyDescent="0.25">
      <c r="A104" s="33" t="s">
        <v>50</v>
      </c>
      <c r="B104" s="33">
        <v>23</v>
      </c>
      <c r="C104" s="33" t="s">
        <v>96</v>
      </c>
      <c r="D104" s="34">
        <v>47.746523257331482</v>
      </c>
      <c r="E104" s="42">
        <v>25</v>
      </c>
      <c r="F104" s="113">
        <f t="shared" si="35"/>
        <v>1790.5003214761387</v>
      </c>
      <c r="G104" s="42">
        <v>0.1</v>
      </c>
      <c r="H104" s="33" t="s">
        <v>170</v>
      </c>
      <c r="I104" s="107">
        <f>0.13647*D104^2.38351</f>
        <v>1370.2873538224931</v>
      </c>
      <c r="J104" s="108">
        <f>(I104/1000)*0.5/G104</f>
        <v>6.8514367691124649</v>
      </c>
      <c r="K104" s="126" t="str">
        <f t="shared" si="38"/>
        <v>DEJAR</v>
      </c>
      <c r="L104" s="126" t="str">
        <f t="shared" si="39"/>
        <v>DEJAR</v>
      </c>
      <c r="M104" s="126" t="str">
        <f t="shared" si="40"/>
        <v>DEJAR</v>
      </c>
    </row>
    <row r="105" spans="1:13" x14ac:dyDescent="0.25">
      <c r="A105" s="33" t="s">
        <v>50</v>
      </c>
      <c r="B105" s="33">
        <v>24</v>
      </c>
      <c r="C105" s="33" t="s">
        <v>97</v>
      </c>
      <c r="D105" s="34">
        <v>13.369026512052814</v>
      </c>
      <c r="E105" s="42">
        <v>3</v>
      </c>
      <c r="F105" s="113">
        <f t="shared" si="35"/>
        <v>140.37522520372926</v>
      </c>
      <c r="G105" s="42">
        <v>0.1</v>
      </c>
      <c r="H105" s="33" t="s">
        <v>153</v>
      </c>
      <c r="I105" s="109">
        <f t="shared" ref="I105:I106" si="55">6.666+(12.826*(E105)^0.5)*LN(E105)</f>
        <v>31.07198362279307</v>
      </c>
      <c r="J105" s="108">
        <f t="shared" ref="J105:J106" si="56">(I105/1000)*0.5/G105</f>
        <v>0.15535991811396535</v>
      </c>
      <c r="K105" s="126" t="str">
        <f t="shared" si="38"/>
        <v>DEJAR</v>
      </c>
      <c r="L105" s="126" t="str">
        <f t="shared" si="39"/>
        <v>DEPURAR</v>
      </c>
      <c r="M105" s="126" t="str">
        <f t="shared" si="40"/>
        <v>DEPURAR</v>
      </c>
    </row>
    <row r="106" spans="1:13" x14ac:dyDescent="0.25">
      <c r="A106" s="33" t="s">
        <v>50</v>
      </c>
      <c r="B106" s="33">
        <v>25</v>
      </c>
      <c r="C106" s="33" t="s">
        <v>97</v>
      </c>
      <c r="D106" s="34">
        <v>11.777475736808432</v>
      </c>
      <c r="E106" s="42">
        <v>35</v>
      </c>
      <c r="F106" s="113">
        <f t="shared" si="35"/>
        <v>108.94199733781484</v>
      </c>
      <c r="G106" s="42">
        <v>0.1</v>
      </c>
      <c r="H106" s="33" t="s">
        <v>153</v>
      </c>
      <c r="I106" s="109">
        <f t="shared" si="55"/>
        <v>276.4445284847871</v>
      </c>
      <c r="J106" s="108">
        <f t="shared" si="56"/>
        <v>1.3822226424239354</v>
      </c>
      <c r="K106" s="126" t="str">
        <f t="shared" si="38"/>
        <v>DEJAR</v>
      </c>
      <c r="L106" s="126" t="str">
        <f t="shared" si="39"/>
        <v>DEJAR</v>
      </c>
      <c r="M106" s="126" t="str">
        <f t="shared" si="40"/>
        <v>DEJAR</v>
      </c>
    </row>
    <row r="107" spans="1:13" x14ac:dyDescent="0.25">
      <c r="A107" s="33" t="s">
        <v>50</v>
      </c>
      <c r="B107" s="33">
        <v>26</v>
      </c>
      <c r="C107" s="33" t="s">
        <v>96</v>
      </c>
      <c r="D107" s="34">
        <v>57.295827908797776</v>
      </c>
      <c r="E107" s="42">
        <v>12</v>
      </c>
      <c r="F107" s="113">
        <f t="shared" si="35"/>
        <v>2578.3204629256393</v>
      </c>
      <c r="G107" s="42">
        <v>0.1</v>
      </c>
      <c r="H107" s="33" t="s">
        <v>170</v>
      </c>
      <c r="I107" s="107">
        <f>0.13647*D107^2.38351</f>
        <v>2116.1231653638256</v>
      </c>
      <c r="J107" s="108">
        <f>(I107/1000)*0.5/G107</f>
        <v>10.580615826819129</v>
      </c>
      <c r="K107" s="126" t="str">
        <f t="shared" si="38"/>
        <v>DEJAR</v>
      </c>
      <c r="L107" s="126" t="str">
        <f t="shared" si="39"/>
        <v>DEJAR</v>
      </c>
      <c r="M107" s="126" t="str">
        <f t="shared" si="40"/>
        <v>DEJAR</v>
      </c>
    </row>
    <row r="108" spans="1:13" x14ac:dyDescent="0.25">
      <c r="A108" s="33" t="s">
        <v>50</v>
      </c>
      <c r="B108" s="33">
        <v>27</v>
      </c>
      <c r="C108" s="33" t="s">
        <v>97</v>
      </c>
      <c r="D108" s="34">
        <v>16.552128062541581</v>
      </c>
      <c r="E108" s="42">
        <v>5</v>
      </c>
      <c r="F108" s="113">
        <f t="shared" si="35"/>
        <v>215.17834974539909</v>
      </c>
      <c r="G108" s="42">
        <v>0.1</v>
      </c>
      <c r="H108" s="33" t="s">
        <v>153</v>
      </c>
      <c r="I108" s="109">
        <f t="shared" ref="I108:I111" si="57">6.666+(12.826*(E108)^0.5)*LN(E108)</f>
        <v>52.824370122452407</v>
      </c>
      <c r="J108" s="108">
        <f t="shared" ref="J108:J111" si="58">(I108/1000)*0.5/G108</f>
        <v>0.26412185061226201</v>
      </c>
      <c r="K108" s="126" t="str">
        <f t="shared" si="38"/>
        <v>DEJAR</v>
      </c>
      <c r="L108" s="126" t="str">
        <f t="shared" si="39"/>
        <v>DEJAR</v>
      </c>
      <c r="M108" s="126" t="str">
        <f t="shared" si="40"/>
        <v>DEJAR</v>
      </c>
    </row>
    <row r="109" spans="1:13" x14ac:dyDescent="0.25">
      <c r="A109" s="33" t="s">
        <v>50</v>
      </c>
      <c r="B109" s="33">
        <v>28</v>
      </c>
      <c r="C109" s="33" t="s">
        <v>97</v>
      </c>
      <c r="D109" s="34">
        <v>11.459165581759555</v>
      </c>
      <c r="E109" s="42">
        <v>3</v>
      </c>
      <c r="F109" s="113">
        <f t="shared" si="35"/>
        <v>103.13281851702557</v>
      </c>
      <c r="G109" s="42">
        <v>0.1</v>
      </c>
      <c r="H109" s="33" t="s">
        <v>153</v>
      </c>
      <c r="I109" s="109">
        <f t="shared" si="57"/>
        <v>31.07198362279307</v>
      </c>
      <c r="J109" s="108">
        <f t="shared" si="58"/>
        <v>0.15535991811396535</v>
      </c>
      <c r="K109" s="126" t="str">
        <f t="shared" si="38"/>
        <v>DEJAR</v>
      </c>
      <c r="L109" s="126" t="str">
        <f t="shared" si="39"/>
        <v>DEPURAR</v>
      </c>
      <c r="M109" s="126" t="str">
        <f t="shared" si="40"/>
        <v>DEPURAR</v>
      </c>
    </row>
    <row r="110" spans="1:13" x14ac:dyDescent="0.25">
      <c r="A110" s="33" t="s">
        <v>50</v>
      </c>
      <c r="B110" s="33">
        <v>29</v>
      </c>
      <c r="C110" s="33" t="s">
        <v>97</v>
      </c>
      <c r="D110" s="34">
        <v>23.873261628665741</v>
      </c>
      <c r="E110" s="42">
        <v>6</v>
      </c>
      <c r="F110" s="113">
        <f t="shared" si="35"/>
        <v>447.62508036903466</v>
      </c>
      <c r="G110" s="42">
        <v>0.1</v>
      </c>
      <c r="H110" s="33" t="s">
        <v>153</v>
      </c>
      <c r="I110" s="109">
        <f t="shared" si="57"/>
        <v>62.957985757508652</v>
      </c>
      <c r="J110" s="108">
        <f t="shared" si="58"/>
        <v>0.31478992878754319</v>
      </c>
      <c r="K110" s="126" t="str">
        <f t="shared" si="38"/>
        <v>DEJAR</v>
      </c>
      <c r="L110" s="126" t="str">
        <f t="shared" si="39"/>
        <v>DEJAR</v>
      </c>
      <c r="M110" s="126" t="str">
        <f t="shared" si="40"/>
        <v>DEJAR</v>
      </c>
    </row>
    <row r="111" spans="1:13" x14ac:dyDescent="0.25">
      <c r="A111" s="33" t="s">
        <v>50</v>
      </c>
      <c r="B111" s="33">
        <v>30</v>
      </c>
      <c r="C111" s="33" t="s">
        <v>97</v>
      </c>
      <c r="D111" s="34">
        <v>24.509881938763492</v>
      </c>
      <c r="E111" s="42">
        <v>4</v>
      </c>
      <c r="F111" s="113">
        <f t="shared" si="35"/>
        <v>471.81672915697879</v>
      </c>
      <c r="G111" s="42">
        <v>0.1</v>
      </c>
      <c r="H111" s="33" t="s">
        <v>153</v>
      </c>
      <c r="I111" s="109">
        <f t="shared" si="57"/>
        <v>42.22722295144743</v>
      </c>
      <c r="J111" s="108">
        <f t="shared" si="58"/>
        <v>0.21113611475723715</v>
      </c>
      <c r="K111" s="126" t="str">
        <f t="shared" si="38"/>
        <v>DEJAR</v>
      </c>
      <c r="L111" s="126" t="str">
        <f t="shared" si="39"/>
        <v>DEPURAR</v>
      </c>
      <c r="M111" s="126" t="str">
        <f t="shared" si="40"/>
        <v>DEPURAR</v>
      </c>
    </row>
    <row r="112" spans="1:13" x14ac:dyDescent="0.25">
      <c r="A112" s="33" t="s">
        <v>50</v>
      </c>
      <c r="B112" s="33">
        <v>31</v>
      </c>
      <c r="C112" s="33" t="s">
        <v>95</v>
      </c>
      <c r="D112" s="34">
        <v>12.414096046906185</v>
      </c>
      <c r="E112" s="42">
        <v>8</v>
      </c>
      <c r="F112" s="113">
        <f t="shared" si="35"/>
        <v>121.03782173178695</v>
      </c>
      <c r="G112" s="42">
        <v>0.1</v>
      </c>
      <c r="H112" s="33" t="s">
        <v>170</v>
      </c>
      <c r="I112" s="107">
        <f>0.13647*D112^2.38351</f>
        <v>55.257950664746026</v>
      </c>
      <c r="J112" s="108">
        <f>(I112/1000)*0.5/G112</f>
        <v>0.27628975332373013</v>
      </c>
      <c r="K112" s="126" t="str">
        <f t="shared" si="38"/>
        <v>DEJAR</v>
      </c>
      <c r="L112" s="126" t="str">
        <f t="shared" si="39"/>
        <v>DEJAR</v>
      </c>
      <c r="M112" s="126" t="str">
        <f t="shared" si="40"/>
        <v>DEJAR</v>
      </c>
    </row>
    <row r="113" spans="1:13" x14ac:dyDescent="0.25">
      <c r="A113" s="33" t="s">
        <v>50</v>
      </c>
      <c r="B113" s="33">
        <v>32</v>
      </c>
      <c r="C113" s="33" t="s">
        <v>97</v>
      </c>
      <c r="D113" s="34">
        <v>13.369026512052814</v>
      </c>
      <c r="E113" s="42">
        <v>2</v>
      </c>
      <c r="F113" s="113">
        <f t="shared" si="35"/>
        <v>140.37522520372926</v>
      </c>
      <c r="G113" s="42">
        <v>0.1</v>
      </c>
      <c r="H113" s="33" t="s">
        <v>153</v>
      </c>
      <c r="I113" s="109">
        <f t="shared" ref="I113:I114" si="59">6.666+(12.826*(E113)^0.5)*LN(E113)</f>
        <v>19.238790948127587</v>
      </c>
      <c r="J113" s="108">
        <f t="shared" ref="J113:J114" si="60">(I113/1000)*0.5/G113</f>
        <v>9.6193954740637924E-2</v>
      </c>
      <c r="K113" s="126" t="str">
        <f t="shared" si="38"/>
        <v>DEJAR</v>
      </c>
      <c r="L113" s="126" t="str">
        <f t="shared" si="39"/>
        <v>DEPURAR</v>
      </c>
      <c r="M113" s="126" t="str">
        <f t="shared" si="40"/>
        <v>DEPURAR</v>
      </c>
    </row>
    <row r="114" spans="1:13" x14ac:dyDescent="0.25">
      <c r="A114" s="33" t="s">
        <v>50</v>
      </c>
      <c r="B114" s="33">
        <v>33</v>
      </c>
      <c r="C114" s="33" t="s">
        <v>97</v>
      </c>
      <c r="D114" s="34">
        <v>14.960577287297196</v>
      </c>
      <c r="E114" s="42">
        <v>3</v>
      </c>
      <c r="F114" s="113">
        <f t="shared" si="35"/>
        <v>175.78734267292398</v>
      </c>
      <c r="G114" s="42">
        <v>0.1</v>
      </c>
      <c r="H114" s="33" t="s">
        <v>153</v>
      </c>
      <c r="I114" s="109">
        <f t="shared" si="59"/>
        <v>31.07198362279307</v>
      </c>
      <c r="J114" s="108">
        <f t="shared" si="60"/>
        <v>0.15535991811396535</v>
      </c>
      <c r="K114" s="126" t="str">
        <f t="shared" si="38"/>
        <v>DEJAR</v>
      </c>
      <c r="L114" s="126" t="str">
        <f t="shared" si="39"/>
        <v>DEPURAR</v>
      </c>
      <c r="M114" s="126" t="str">
        <f t="shared" si="40"/>
        <v>DEPURAR</v>
      </c>
    </row>
    <row r="115" spans="1:13" x14ac:dyDescent="0.25">
      <c r="A115" s="33" t="s">
        <v>50</v>
      </c>
      <c r="B115" s="33">
        <v>34</v>
      </c>
      <c r="C115" s="33" t="s">
        <v>98</v>
      </c>
      <c r="D115" s="34">
        <v>10.822545271661802</v>
      </c>
      <c r="E115" s="42">
        <v>5</v>
      </c>
      <c r="F115" s="113">
        <f t="shared" si="35"/>
        <v>91.99192762784071</v>
      </c>
      <c r="G115" s="42">
        <v>0.1</v>
      </c>
      <c r="H115" s="33" t="s">
        <v>170</v>
      </c>
      <c r="I115" s="107">
        <f>0.13647*D115^2.38351</f>
        <v>39.844803225585046</v>
      </c>
      <c r="J115" s="108">
        <f>(I115/1000)*0.5/G115</f>
        <v>0.19922401612792523</v>
      </c>
      <c r="K115" s="126" t="str">
        <f t="shared" si="38"/>
        <v>DEJAR</v>
      </c>
      <c r="L115" s="126" t="str">
        <f t="shared" si="39"/>
        <v>DEJAR</v>
      </c>
      <c r="M115" s="126" t="str">
        <f t="shared" si="40"/>
        <v>DEJAR</v>
      </c>
    </row>
    <row r="116" spans="1:13" x14ac:dyDescent="0.25">
      <c r="A116" s="33" t="s">
        <v>50</v>
      </c>
      <c r="B116" s="33">
        <v>36</v>
      </c>
      <c r="C116" s="33" t="s">
        <v>97</v>
      </c>
      <c r="D116" s="34">
        <v>14.323956977199444</v>
      </c>
      <c r="E116" s="42">
        <v>3</v>
      </c>
      <c r="F116" s="113">
        <f t="shared" si="35"/>
        <v>161.14502893285245</v>
      </c>
      <c r="G116" s="42">
        <v>0.1</v>
      </c>
      <c r="H116" s="33" t="s">
        <v>153</v>
      </c>
      <c r="I116" s="109">
        <f>6.666+(12.826*(E116)^0.5)*LN(E116)</f>
        <v>31.07198362279307</v>
      </c>
      <c r="J116" s="108">
        <f>(I116/1000)*0.5/G116</f>
        <v>0.15535991811396535</v>
      </c>
      <c r="K116" s="126" t="str">
        <f t="shared" si="38"/>
        <v>DEJAR</v>
      </c>
      <c r="L116" s="126" t="str">
        <f t="shared" si="39"/>
        <v>DEPURAR</v>
      </c>
      <c r="M116" s="126" t="str">
        <f t="shared" si="40"/>
        <v>DEPURAR</v>
      </c>
    </row>
    <row r="117" spans="1:13" x14ac:dyDescent="0.25">
      <c r="A117" s="33" t="s">
        <v>50</v>
      </c>
      <c r="B117" s="33">
        <v>37</v>
      </c>
      <c r="C117" s="33" t="s">
        <v>98</v>
      </c>
      <c r="D117" s="34">
        <v>13.369026512052814</v>
      </c>
      <c r="E117" s="42">
        <v>4</v>
      </c>
      <c r="F117" s="113">
        <f t="shared" si="35"/>
        <v>140.37522520372926</v>
      </c>
      <c r="G117" s="42">
        <v>0.1</v>
      </c>
      <c r="H117" s="33" t="s">
        <v>170</v>
      </c>
      <c r="I117" s="107">
        <f>0.13647*D117^2.38351</f>
        <v>65.933675901847053</v>
      </c>
      <c r="J117" s="108">
        <f>(I117/1000)*0.5/G117</f>
        <v>0.32966837950923522</v>
      </c>
      <c r="K117" s="126" t="str">
        <f t="shared" si="38"/>
        <v>DEJAR</v>
      </c>
      <c r="L117" s="126" t="str">
        <f t="shared" si="39"/>
        <v>DEPURAR</v>
      </c>
      <c r="M117" s="126" t="str">
        <f t="shared" si="40"/>
        <v>DEPURAR</v>
      </c>
    </row>
    <row r="118" spans="1:13" x14ac:dyDescent="0.25">
      <c r="A118" s="33" t="s">
        <v>50</v>
      </c>
      <c r="B118" s="33">
        <v>38</v>
      </c>
      <c r="C118" s="33" t="s">
        <v>97</v>
      </c>
      <c r="D118" s="34">
        <v>24.191571783714618</v>
      </c>
      <c r="E118" s="42">
        <v>4</v>
      </c>
      <c r="F118" s="113">
        <f t="shared" si="35"/>
        <v>459.64132697094118</v>
      </c>
      <c r="G118" s="42">
        <v>0.1</v>
      </c>
      <c r="H118" s="33" t="s">
        <v>153</v>
      </c>
      <c r="I118" s="109">
        <f>6.666+(12.826*(E118)^0.5)*LN(E118)</f>
        <v>42.22722295144743</v>
      </c>
      <c r="J118" s="108">
        <f>(I118/1000)*0.5/G118</f>
        <v>0.21113611475723715</v>
      </c>
      <c r="K118" s="126" t="str">
        <f t="shared" si="38"/>
        <v>DEJAR</v>
      </c>
      <c r="L118" s="126" t="str">
        <f t="shared" si="39"/>
        <v>DEPURAR</v>
      </c>
      <c r="M118" s="126" t="str">
        <f t="shared" si="40"/>
        <v>DEPURAR</v>
      </c>
    </row>
    <row r="119" spans="1:13" x14ac:dyDescent="0.25">
      <c r="A119" s="33" t="s">
        <v>50</v>
      </c>
      <c r="B119" s="33">
        <v>39</v>
      </c>
      <c r="C119" s="33" t="s">
        <v>98</v>
      </c>
      <c r="D119" s="34">
        <v>17.507058527688208</v>
      </c>
      <c r="E119" s="42">
        <v>10</v>
      </c>
      <c r="F119" s="113">
        <f t="shared" si="35"/>
        <v>240.72282099845862</v>
      </c>
      <c r="G119" s="42">
        <v>0.1</v>
      </c>
      <c r="H119" s="33" t="s">
        <v>170</v>
      </c>
      <c r="I119" s="107">
        <f>0.13647*D119^2.38351</f>
        <v>125.38576871607694</v>
      </c>
      <c r="J119" s="108">
        <f>(I119/1000)*0.5/G119</f>
        <v>0.62692884358038459</v>
      </c>
      <c r="K119" s="126" t="str">
        <f t="shared" si="38"/>
        <v>DEJAR</v>
      </c>
      <c r="L119" s="126" t="str">
        <f t="shared" si="39"/>
        <v>DEJAR</v>
      </c>
      <c r="M119" s="126" t="str">
        <f t="shared" si="40"/>
        <v>DEJAR</v>
      </c>
    </row>
    <row r="120" spans="1:13" x14ac:dyDescent="0.25">
      <c r="A120" s="33" t="s">
        <v>50</v>
      </c>
      <c r="B120" s="33">
        <v>40</v>
      </c>
      <c r="C120" s="33" t="s">
        <v>97</v>
      </c>
      <c r="D120" s="34">
        <v>13.369026512052814</v>
      </c>
      <c r="E120" s="42">
        <v>2</v>
      </c>
      <c r="F120" s="113">
        <f t="shared" si="35"/>
        <v>140.37522520372926</v>
      </c>
      <c r="G120" s="42">
        <v>0.1</v>
      </c>
      <c r="H120" s="33" t="s">
        <v>153</v>
      </c>
      <c r="I120" s="109">
        <f t="shared" ref="I120:I122" si="61">6.666+(12.826*(E120)^0.5)*LN(E120)</f>
        <v>19.238790948127587</v>
      </c>
      <c r="J120" s="108">
        <f t="shared" ref="J120:J122" si="62">(I120/1000)*0.5/G120</f>
        <v>9.6193954740637924E-2</v>
      </c>
      <c r="K120" s="126" t="str">
        <f t="shared" si="38"/>
        <v>DEJAR</v>
      </c>
      <c r="L120" s="126" t="str">
        <f t="shared" si="39"/>
        <v>DEPURAR</v>
      </c>
      <c r="M120" s="126" t="str">
        <f t="shared" si="40"/>
        <v>DEPURAR</v>
      </c>
    </row>
    <row r="121" spans="1:13" x14ac:dyDescent="0.25">
      <c r="A121" s="33" t="s">
        <v>50</v>
      </c>
      <c r="B121" s="33">
        <v>41</v>
      </c>
      <c r="C121" s="33" t="s">
        <v>97</v>
      </c>
      <c r="D121" s="34">
        <v>16.552128062541581</v>
      </c>
      <c r="E121" s="42">
        <v>3</v>
      </c>
      <c r="F121" s="113">
        <f t="shared" si="35"/>
        <v>215.17834974539909</v>
      </c>
      <c r="G121" s="42">
        <v>0.1</v>
      </c>
      <c r="H121" s="33" t="s">
        <v>153</v>
      </c>
      <c r="I121" s="109">
        <f t="shared" si="61"/>
        <v>31.07198362279307</v>
      </c>
      <c r="J121" s="108">
        <f t="shared" si="62"/>
        <v>0.15535991811396535</v>
      </c>
      <c r="K121" s="126" t="str">
        <f t="shared" si="38"/>
        <v>DEJAR</v>
      </c>
      <c r="L121" s="126" t="str">
        <f t="shared" si="39"/>
        <v>DEPURAR</v>
      </c>
      <c r="M121" s="126" t="str">
        <f t="shared" si="40"/>
        <v>DEPURAR</v>
      </c>
    </row>
    <row r="122" spans="1:13" x14ac:dyDescent="0.25">
      <c r="A122" s="33" t="s">
        <v>50</v>
      </c>
      <c r="B122" s="33">
        <v>42</v>
      </c>
      <c r="C122" s="33" t="s">
        <v>97</v>
      </c>
      <c r="D122" s="34">
        <v>23.873261628665741</v>
      </c>
      <c r="E122" s="42">
        <v>4</v>
      </c>
      <c r="F122" s="113">
        <f t="shared" si="35"/>
        <v>447.62508036903466</v>
      </c>
      <c r="G122" s="42">
        <v>0.1</v>
      </c>
      <c r="H122" s="33" t="s">
        <v>153</v>
      </c>
      <c r="I122" s="109">
        <f t="shared" si="61"/>
        <v>42.22722295144743</v>
      </c>
      <c r="J122" s="108">
        <f t="shared" si="62"/>
        <v>0.21113611475723715</v>
      </c>
      <c r="K122" s="126" t="str">
        <f t="shared" si="38"/>
        <v>DEJAR</v>
      </c>
      <c r="L122" s="126" t="str">
        <f t="shared" si="39"/>
        <v>DEPURAR</v>
      </c>
      <c r="M122" s="126" t="str">
        <f t="shared" si="40"/>
        <v>DEPURAR</v>
      </c>
    </row>
    <row r="123" spans="1:13" x14ac:dyDescent="0.25">
      <c r="A123" s="33" t="s">
        <v>50</v>
      </c>
      <c r="B123" s="33">
        <v>43</v>
      </c>
      <c r="C123" s="33" t="s">
        <v>96</v>
      </c>
      <c r="D123" s="34">
        <v>35.014117055376417</v>
      </c>
      <c r="E123" s="42">
        <v>20</v>
      </c>
      <c r="F123" s="113">
        <f t="shared" si="35"/>
        <v>962.89128399383446</v>
      </c>
      <c r="G123" s="42">
        <v>0.1</v>
      </c>
      <c r="H123" s="33" t="s">
        <v>170</v>
      </c>
      <c r="I123" s="107">
        <f t="shared" ref="I123:I127" si="63">0.13647*D123^2.38351</f>
        <v>654.26886201952004</v>
      </c>
      <c r="J123" s="108">
        <f t="shared" ref="J123:J127" si="64">(I123/1000)*0.5/G123</f>
        <v>3.2713443100976001</v>
      </c>
      <c r="K123" s="126" t="str">
        <f t="shared" si="38"/>
        <v>DEJAR</v>
      </c>
      <c r="L123" s="126" t="str">
        <f t="shared" si="39"/>
        <v>DEJAR</v>
      </c>
      <c r="M123" s="126" t="str">
        <f t="shared" si="40"/>
        <v>DEJAR</v>
      </c>
    </row>
    <row r="124" spans="1:13" x14ac:dyDescent="0.25">
      <c r="A124" s="33" t="s">
        <v>50</v>
      </c>
      <c r="B124" s="33">
        <v>44</v>
      </c>
      <c r="C124" s="33" t="s">
        <v>96</v>
      </c>
      <c r="D124" s="34">
        <v>43.608491241696086</v>
      </c>
      <c r="E124" s="42">
        <v>18</v>
      </c>
      <c r="F124" s="113">
        <f t="shared" si="35"/>
        <v>1493.595579279362</v>
      </c>
      <c r="G124" s="42">
        <v>0.1</v>
      </c>
      <c r="H124" s="33" t="s">
        <v>170</v>
      </c>
      <c r="I124" s="107">
        <f t="shared" si="63"/>
        <v>1104.0054361051382</v>
      </c>
      <c r="J124" s="108">
        <f t="shared" si="64"/>
        <v>5.5200271805256902</v>
      </c>
      <c r="K124" s="126" t="str">
        <f t="shared" si="38"/>
        <v>DEJAR</v>
      </c>
      <c r="L124" s="126" t="str">
        <f t="shared" si="39"/>
        <v>DEJAR</v>
      </c>
      <c r="M124" s="126" t="str">
        <f t="shared" si="40"/>
        <v>DEJAR</v>
      </c>
    </row>
    <row r="125" spans="1:13" x14ac:dyDescent="0.25">
      <c r="A125" s="33" t="s">
        <v>50</v>
      </c>
      <c r="B125" s="33">
        <v>45</v>
      </c>
      <c r="C125" s="33" t="s">
        <v>96</v>
      </c>
      <c r="D125" s="34">
        <v>71.61978488599722</v>
      </c>
      <c r="E125" s="42">
        <v>20</v>
      </c>
      <c r="F125" s="113">
        <f t="shared" si="35"/>
        <v>4028.6257233213114</v>
      </c>
      <c r="G125" s="42">
        <v>0.1</v>
      </c>
      <c r="H125" s="33" t="s">
        <v>170</v>
      </c>
      <c r="I125" s="107">
        <f t="shared" si="63"/>
        <v>3601.8608150515024</v>
      </c>
      <c r="J125" s="108">
        <f t="shared" si="64"/>
        <v>18.009304075257511</v>
      </c>
      <c r="K125" s="126" t="str">
        <f t="shared" si="38"/>
        <v>DEJAR</v>
      </c>
      <c r="L125" s="126" t="str">
        <f t="shared" si="39"/>
        <v>DEJAR</v>
      </c>
      <c r="M125" s="126" t="str">
        <f t="shared" si="40"/>
        <v>DEJAR</v>
      </c>
    </row>
    <row r="126" spans="1:13" x14ac:dyDescent="0.25">
      <c r="A126" s="33" t="s">
        <v>50</v>
      </c>
      <c r="B126" s="33">
        <v>46</v>
      </c>
      <c r="C126" s="33" t="s">
        <v>96</v>
      </c>
      <c r="D126" s="34">
        <v>105.04235116612925</v>
      </c>
      <c r="E126" s="42">
        <v>30</v>
      </c>
      <c r="F126" s="113">
        <f t="shared" si="35"/>
        <v>8666.0215559445096</v>
      </c>
      <c r="G126" s="42">
        <v>0.1</v>
      </c>
      <c r="H126" s="33" t="s">
        <v>170</v>
      </c>
      <c r="I126" s="107">
        <f t="shared" si="63"/>
        <v>8973.8650375279412</v>
      </c>
      <c r="J126" s="108">
        <f t="shared" si="64"/>
        <v>44.869325187639703</v>
      </c>
      <c r="K126" s="126" t="str">
        <f t="shared" si="38"/>
        <v>DEJAR</v>
      </c>
      <c r="L126" s="126" t="str">
        <f t="shared" si="39"/>
        <v>DEJAR</v>
      </c>
      <c r="M126" s="126" t="str">
        <f t="shared" si="40"/>
        <v>DEJAR</v>
      </c>
    </row>
    <row r="127" spans="1:13" x14ac:dyDescent="0.25">
      <c r="A127" s="33" t="s">
        <v>50</v>
      </c>
      <c r="B127" s="33">
        <v>47</v>
      </c>
      <c r="C127" s="33" t="s">
        <v>95</v>
      </c>
      <c r="D127" s="34">
        <v>17.507058527688208</v>
      </c>
      <c r="E127" s="42">
        <v>8</v>
      </c>
      <c r="F127" s="113">
        <f t="shared" si="35"/>
        <v>240.72282099845862</v>
      </c>
      <c r="G127" s="42">
        <v>0.1</v>
      </c>
      <c r="H127" s="33" t="s">
        <v>170</v>
      </c>
      <c r="I127" s="107">
        <f t="shared" si="63"/>
        <v>125.38576871607694</v>
      </c>
      <c r="J127" s="108">
        <f t="shared" si="64"/>
        <v>0.62692884358038459</v>
      </c>
      <c r="K127" s="126" t="str">
        <f t="shared" si="38"/>
        <v>DEJAR</v>
      </c>
      <c r="L127" s="126" t="str">
        <f t="shared" si="39"/>
        <v>DEJAR</v>
      </c>
      <c r="M127" s="126" t="str">
        <f t="shared" si="40"/>
        <v>DEJAR</v>
      </c>
    </row>
    <row r="128" spans="1:13" x14ac:dyDescent="0.25">
      <c r="A128" s="33" t="s">
        <v>50</v>
      </c>
      <c r="B128" s="33">
        <v>49</v>
      </c>
      <c r="C128" s="33" t="s">
        <v>97</v>
      </c>
      <c r="D128" s="34">
        <v>16.870438217590458</v>
      </c>
      <c r="E128" s="42">
        <v>3</v>
      </c>
      <c r="F128" s="113">
        <f t="shared" si="35"/>
        <v>223.53401791228774</v>
      </c>
      <c r="G128" s="42">
        <v>0.1</v>
      </c>
      <c r="H128" s="33" t="s">
        <v>153</v>
      </c>
      <c r="I128" s="109">
        <f>6.666+(12.826*(E128)^0.5)*LN(E128)</f>
        <v>31.07198362279307</v>
      </c>
      <c r="J128" s="108">
        <f>(I128/1000)*0.5/G128</f>
        <v>0.15535991811396535</v>
      </c>
      <c r="K128" s="126" t="str">
        <f t="shared" si="38"/>
        <v>DEJAR</v>
      </c>
      <c r="L128" s="126" t="str">
        <f t="shared" si="39"/>
        <v>DEPURAR</v>
      </c>
      <c r="M128" s="126" t="str">
        <f t="shared" si="40"/>
        <v>DEPURAR</v>
      </c>
    </row>
    <row r="129" spans="1:13" x14ac:dyDescent="0.25">
      <c r="A129" s="33" t="s">
        <v>50</v>
      </c>
      <c r="B129" s="33">
        <v>50</v>
      </c>
      <c r="C129" s="33" t="s">
        <v>96</v>
      </c>
      <c r="D129" s="34">
        <v>113.31841519740004</v>
      </c>
      <c r="E129" s="42">
        <v>28</v>
      </c>
      <c r="F129" s="113">
        <f t="shared" si="35"/>
        <v>10085.371055226662</v>
      </c>
      <c r="G129" s="42">
        <v>0.1</v>
      </c>
      <c r="H129" s="33" t="s">
        <v>170</v>
      </c>
      <c r="I129" s="107">
        <f>0.13647*D129^2.38351</f>
        <v>10751.84407393633</v>
      </c>
      <c r="J129" s="108">
        <f>(I129/1000)*0.5/G129</f>
        <v>53.75922036968165</v>
      </c>
      <c r="K129" s="126" t="str">
        <f t="shared" si="38"/>
        <v>DEJAR</v>
      </c>
      <c r="L129" s="126" t="str">
        <f t="shared" si="39"/>
        <v>DEJAR</v>
      </c>
      <c r="M129" s="126" t="str">
        <f t="shared" si="40"/>
        <v>DEJAR</v>
      </c>
    </row>
    <row r="130" spans="1:13" x14ac:dyDescent="0.25">
      <c r="A130" s="33" t="s">
        <v>51</v>
      </c>
      <c r="B130" s="33">
        <v>1</v>
      </c>
      <c r="C130" s="33" t="s">
        <v>97</v>
      </c>
      <c r="D130" s="34">
        <v>13.687336667101691</v>
      </c>
      <c r="E130" s="42">
        <v>6</v>
      </c>
      <c r="F130" s="113">
        <f t="shared" si="35"/>
        <v>147.13933752930578</v>
      </c>
      <c r="G130" s="42">
        <v>0.1</v>
      </c>
      <c r="H130" s="33" t="s">
        <v>153</v>
      </c>
      <c r="I130" s="109">
        <f t="shared" ref="I130:I133" si="65">6.666+(12.826*(E130)^0.5)*LN(E130)</f>
        <v>62.957985757508652</v>
      </c>
      <c r="J130" s="108">
        <f t="shared" ref="J130:J133" si="66">(I130/1000)*0.5/G130</f>
        <v>0.31478992878754319</v>
      </c>
      <c r="K130" s="126" t="str">
        <f t="shared" si="38"/>
        <v>DEJAR</v>
      </c>
      <c r="L130" s="126" t="str">
        <f t="shared" si="39"/>
        <v>DEJAR</v>
      </c>
      <c r="M130" s="126" t="str">
        <f t="shared" si="40"/>
        <v>DEJAR</v>
      </c>
    </row>
    <row r="131" spans="1:13" x14ac:dyDescent="0.25">
      <c r="A131" s="33" t="s">
        <v>51</v>
      </c>
      <c r="B131" s="33">
        <v>2</v>
      </c>
      <c r="C131" s="33" t="s">
        <v>97</v>
      </c>
      <c r="D131" s="34">
        <v>10.18592496156405</v>
      </c>
      <c r="E131" s="42">
        <v>3</v>
      </c>
      <c r="F131" s="113">
        <f t="shared" ref="F131:F194" si="67">(3.1416/4)*D131^2</f>
        <v>81.487659075180716</v>
      </c>
      <c r="G131" s="42">
        <v>0.1</v>
      </c>
      <c r="H131" s="33" t="s">
        <v>153</v>
      </c>
      <c r="I131" s="109">
        <f t="shared" si="65"/>
        <v>31.07198362279307</v>
      </c>
      <c r="J131" s="108">
        <f t="shared" si="66"/>
        <v>0.15535991811396535</v>
      </c>
      <c r="K131" s="126" t="str">
        <f t="shared" ref="K131:K194" si="68">+IF(D131&gt;=10,"DEJAR","DEPURAR")</f>
        <v>DEJAR</v>
      </c>
      <c r="L131" s="126" t="str">
        <f t="shared" ref="L131:L194" si="69">+IF(E131&gt;=5,"DEJAR","DEPURAR")</f>
        <v>DEPURAR</v>
      </c>
      <c r="M131" s="126" t="str">
        <f t="shared" ref="M131:M194" si="70">+IF(AND(K131="DEJAR",L131="DEJAR"),"DEJAR","DEPURAR")</f>
        <v>DEPURAR</v>
      </c>
    </row>
    <row r="132" spans="1:13" x14ac:dyDescent="0.25">
      <c r="A132" s="33" t="s">
        <v>51</v>
      </c>
      <c r="B132" s="33">
        <v>3</v>
      </c>
      <c r="C132" s="33" t="s">
        <v>97</v>
      </c>
      <c r="D132" s="34">
        <v>14.960577287297196</v>
      </c>
      <c r="E132" s="42">
        <v>3</v>
      </c>
      <c r="F132" s="113">
        <f t="shared" si="67"/>
        <v>175.78734267292398</v>
      </c>
      <c r="G132" s="42">
        <v>0.1</v>
      </c>
      <c r="H132" s="33" t="s">
        <v>153</v>
      </c>
      <c r="I132" s="109">
        <f t="shared" si="65"/>
        <v>31.07198362279307</v>
      </c>
      <c r="J132" s="108">
        <f t="shared" si="66"/>
        <v>0.15535991811396535</v>
      </c>
      <c r="K132" s="126" t="str">
        <f t="shared" si="68"/>
        <v>DEJAR</v>
      </c>
      <c r="L132" s="126" t="str">
        <f t="shared" si="69"/>
        <v>DEPURAR</v>
      </c>
      <c r="M132" s="126" t="str">
        <f t="shared" si="70"/>
        <v>DEPURAR</v>
      </c>
    </row>
    <row r="133" spans="1:13" x14ac:dyDescent="0.25">
      <c r="A133" s="33" t="s">
        <v>51</v>
      </c>
      <c r="B133" s="33">
        <v>4</v>
      </c>
      <c r="C133" s="33" t="s">
        <v>97</v>
      </c>
      <c r="D133" s="34">
        <v>12.095785891857309</v>
      </c>
      <c r="E133" s="42">
        <v>3</v>
      </c>
      <c r="F133" s="113">
        <f t="shared" si="67"/>
        <v>114.91033174273529</v>
      </c>
      <c r="G133" s="42">
        <v>0.1</v>
      </c>
      <c r="H133" s="33" t="s">
        <v>153</v>
      </c>
      <c r="I133" s="109">
        <f t="shared" si="65"/>
        <v>31.07198362279307</v>
      </c>
      <c r="J133" s="108">
        <f t="shared" si="66"/>
        <v>0.15535991811396535</v>
      </c>
      <c r="K133" s="126" t="str">
        <f t="shared" si="68"/>
        <v>DEJAR</v>
      </c>
      <c r="L133" s="126" t="str">
        <f t="shared" si="69"/>
        <v>DEPURAR</v>
      </c>
      <c r="M133" s="126" t="str">
        <f t="shared" si="70"/>
        <v>DEPURAR</v>
      </c>
    </row>
    <row r="134" spans="1:13" x14ac:dyDescent="0.25">
      <c r="A134" s="33" t="s">
        <v>51</v>
      </c>
      <c r="B134" s="33">
        <v>5</v>
      </c>
      <c r="C134" s="33" t="s">
        <v>104</v>
      </c>
      <c r="D134" s="34">
        <v>16.233817907492703</v>
      </c>
      <c r="E134" s="42">
        <v>12</v>
      </c>
      <c r="F134" s="113">
        <f t="shared" si="67"/>
        <v>206.98183716264163</v>
      </c>
      <c r="G134" s="42">
        <v>0.1</v>
      </c>
      <c r="H134" s="33" t="s">
        <v>170</v>
      </c>
      <c r="I134" s="107">
        <f t="shared" ref="I134:I135" si="71">0.13647*D134^2.38351</f>
        <v>104.73382464001311</v>
      </c>
      <c r="J134" s="108">
        <f t="shared" ref="J134:J135" si="72">(I134/1000)*0.5/G134</f>
        <v>0.52366912320006553</v>
      </c>
      <c r="K134" s="126" t="str">
        <f t="shared" si="68"/>
        <v>DEJAR</v>
      </c>
      <c r="L134" s="126" t="str">
        <f t="shared" si="69"/>
        <v>DEJAR</v>
      </c>
      <c r="M134" s="126" t="str">
        <f t="shared" si="70"/>
        <v>DEJAR</v>
      </c>
    </row>
    <row r="135" spans="1:13" x14ac:dyDescent="0.25">
      <c r="A135" s="33" t="s">
        <v>51</v>
      </c>
      <c r="B135" s="33">
        <v>6</v>
      </c>
      <c r="C135" s="33" t="s">
        <v>98</v>
      </c>
      <c r="D135" s="34">
        <v>22.91833116351911</v>
      </c>
      <c r="E135" s="42">
        <v>5</v>
      </c>
      <c r="F135" s="113">
        <f t="shared" si="67"/>
        <v>412.53127406810228</v>
      </c>
      <c r="G135" s="42">
        <v>0.1</v>
      </c>
      <c r="H135" s="33" t="s">
        <v>170</v>
      </c>
      <c r="I135" s="107">
        <f t="shared" si="71"/>
        <v>238.25770348900747</v>
      </c>
      <c r="J135" s="108">
        <f t="shared" si="72"/>
        <v>1.1912885174450372</v>
      </c>
      <c r="K135" s="126" t="str">
        <f t="shared" si="68"/>
        <v>DEJAR</v>
      </c>
      <c r="L135" s="126" t="str">
        <f t="shared" si="69"/>
        <v>DEJAR</v>
      </c>
      <c r="M135" s="126" t="str">
        <f t="shared" si="70"/>
        <v>DEJAR</v>
      </c>
    </row>
    <row r="136" spans="1:13" x14ac:dyDescent="0.25">
      <c r="A136" s="33" t="s">
        <v>51</v>
      </c>
      <c r="B136" s="33">
        <v>7</v>
      </c>
      <c r="C136" s="33" t="s">
        <v>97</v>
      </c>
      <c r="D136" s="34">
        <v>12.095785891857309</v>
      </c>
      <c r="E136" s="42">
        <v>5</v>
      </c>
      <c r="F136" s="113">
        <f t="shared" si="67"/>
        <v>114.91033174273529</v>
      </c>
      <c r="G136" s="42">
        <v>0.1</v>
      </c>
      <c r="H136" s="33" t="s">
        <v>153</v>
      </c>
      <c r="I136" s="109">
        <f>6.666+(12.826*(E136)^0.5)*LN(E136)</f>
        <v>52.824370122452407</v>
      </c>
      <c r="J136" s="108">
        <f>(I136/1000)*0.5/G136</f>
        <v>0.26412185061226201</v>
      </c>
      <c r="K136" s="126" t="str">
        <f t="shared" si="68"/>
        <v>DEJAR</v>
      </c>
      <c r="L136" s="126" t="str">
        <f t="shared" si="69"/>
        <v>DEJAR</v>
      </c>
      <c r="M136" s="126" t="str">
        <f t="shared" si="70"/>
        <v>DEJAR</v>
      </c>
    </row>
    <row r="137" spans="1:13" x14ac:dyDescent="0.25">
      <c r="A137" s="33" t="s">
        <v>51</v>
      </c>
      <c r="B137" s="33">
        <v>8</v>
      </c>
      <c r="C137" s="33" t="s">
        <v>101</v>
      </c>
      <c r="D137" s="34">
        <v>17.507058527688208</v>
      </c>
      <c r="E137" s="42">
        <v>6</v>
      </c>
      <c r="F137" s="113">
        <f t="shared" si="67"/>
        <v>240.72282099845862</v>
      </c>
      <c r="G137" s="42">
        <v>0.1</v>
      </c>
      <c r="H137" s="33" t="s">
        <v>170</v>
      </c>
      <c r="I137" s="107">
        <f>0.13647*D137^2.38351</f>
        <v>125.38576871607694</v>
      </c>
      <c r="J137" s="108">
        <f>(I137/1000)*0.5/G137</f>
        <v>0.62692884358038459</v>
      </c>
      <c r="K137" s="126" t="str">
        <f t="shared" si="68"/>
        <v>DEJAR</v>
      </c>
      <c r="L137" s="126" t="str">
        <f t="shared" si="69"/>
        <v>DEJAR</v>
      </c>
      <c r="M137" s="126" t="str">
        <f t="shared" si="70"/>
        <v>DEJAR</v>
      </c>
    </row>
    <row r="138" spans="1:13" x14ac:dyDescent="0.25">
      <c r="A138" s="33" t="s">
        <v>51</v>
      </c>
      <c r="B138" s="33">
        <v>9</v>
      </c>
      <c r="C138" s="33" t="s">
        <v>97</v>
      </c>
      <c r="D138" s="34">
        <v>12.414096046906185</v>
      </c>
      <c r="E138" s="42">
        <v>2.5</v>
      </c>
      <c r="F138" s="113">
        <f t="shared" si="67"/>
        <v>121.03782173178695</v>
      </c>
      <c r="G138" s="42">
        <v>0.1</v>
      </c>
      <c r="H138" s="33" t="s">
        <v>153</v>
      </c>
      <c r="I138" s="109">
        <f t="shared" ref="I138:I140" si="73">6.666+(12.826*(E138)^0.5)*LN(E138)</f>
        <v>25.248088908650967</v>
      </c>
      <c r="J138" s="108">
        <f t="shared" ref="J138:J140" si="74">(I138/1000)*0.5/G138</f>
        <v>0.12624044454325481</v>
      </c>
      <c r="K138" s="126" t="str">
        <f t="shared" si="68"/>
        <v>DEJAR</v>
      </c>
      <c r="L138" s="126" t="str">
        <f t="shared" si="69"/>
        <v>DEPURAR</v>
      </c>
      <c r="M138" s="126" t="str">
        <f t="shared" si="70"/>
        <v>DEPURAR</v>
      </c>
    </row>
    <row r="139" spans="1:13" x14ac:dyDescent="0.25">
      <c r="A139" s="33" t="s">
        <v>51</v>
      </c>
      <c r="B139" s="33">
        <v>10</v>
      </c>
      <c r="C139" s="33" t="s">
        <v>97</v>
      </c>
      <c r="D139" s="34">
        <v>12.414096046906185</v>
      </c>
      <c r="E139" s="42">
        <v>4</v>
      </c>
      <c r="F139" s="113">
        <f t="shared" si="67"/>
        <v>121.03782173178695</v>
      </c>
      <c r="G139" s="42">
        <v>0.1</v>
      </c>
      <c r="H139" s="33" t="s">
        <v>153</v>
      </c>
      <c r="I139" s="109">
        <f t="shared" si="73"/>
        <v>42.22722295144743</v>
      </c>
      <c r="J139" s="108">
        <f t="shared" si="74"/>
        <v>0.21113611475723715</v>
      </c>
      <c r="K139" s="126" t="str">
        <f t="shared" si="68"/>
        <v>DEJAR</v>
      </c>
      <c r="L139" s="126" t="str">
        <f t="shared" si="69"/>
        <v>DEPURAR</v>
      </c>
      <c r="M139" s="126" t="str">
        <f t="shared" si="70"/>
        <v>DEPURAR</v>
      </c>
    </row>
    <row r="140" spans="1:13" x14ac:dyDescent="0.25">
      <c r="A140" s="33" t="s">
        <v>51</v>
      </c>
      <c r="B140" s="33">
        <v>11</v>
      </c>
      <c r="C140" s="33" t="s">
        <v>97</v>
      </c>
      <c r="D140" s="34">
        <v>26.101432714007878</v>
      </c>
      <c r="E140" s="42">
        <v>5</v>
      </c>
      <c r="F140" s="113">
        <f t="shared" si="67"/>
        <v>535.08107384913581</v>
      </c>
      <c r="G140" s="42">
        <v>0.1</v>
      </c>
      <c r="H140" s="33" t="s">
        <v>153</v>
      </c>
      <c r="I140" s="109">
        <f t="shared" si="73"/>
        <v>52.824370122452407</v>
      </c>
      <c r="J140" s="108">
        <f t="shared" si="74"/>
        <v>0.26412185061226201</v>
      </c>
      <c r="K140" s="126" t="str">
        <f t="shared" si="68"/>
        <v>DEJAR</v>
      </c>
      <c r="L140" s="126" t="str">
        <f t="shared" si="69"/>
        <v>DEJAR</v>
      </c>
      <c r="M140" s="126" t="str">
        <f t="shared" si="70"/>
        <v>DEJAR</v>
      </c>
    </row>
    <row r="141" spans="1:13" x14ac:dyDescent="0.25">
      <c r="A141" s="33" t="s">
        <v>51</v>
      </c>
      <c r="B141" s="33">
        <v>14</v>
      </c>
      <c r="C141" s="33" t="s">
        <v>102</v>
      </c>
      <c r="D141" s="34">
        <v>10.18592496156405</v>
      </c>
      <c r="E141" s="42">
        <v>8</v>
      </c>
      <c r="F141" s="113">
        <f t="shared" si="67"/>
        <v>81.487659075180716</v>
      </c>
      <c r="G141" s="42">
        <v>0.1</v>
      </c>
      <c r="H141" s="33" t="s">
        <v>170</v>
      </c>
      <c r="I141" s="107">
        <f>0.13647*D141^2.38351</f>
        <v>34.483901639602834</v>
      </c>
      <c r="J141" s="108">
        <f>(I141/1000)*0.5/G141</f>
        <v>0.17241950819801416</v>
      </c>
      <c r="K141" s="126" t="str">
        <f t="shared" si="68"/>
        <v>DEJAR</v>
      </c>
      <c r="L141" s="126" t="str">
        <f t="shared" si="69"/>
        <v>DEJAR</v>
      </c>
      <c r="M141" s="126" t="str">
        <f t="shared" si="70"/>
        <v>DEJAR</v>
      </c>
    </row>
    <row r="142" spans="1:13" x14ac:dyDescent="0.25">
      <c r="A142" s="33" t="s">
        <v>51</v>
      </c>
      <c r="B142" s="33">
        <v>15</v>
      </c>
      <c r="C142" s="33" t="s">
        <v>97</v>
      </c>
      <c r="D142" s="34">
        <v>13.369026512052814</v>
      </c>
      <c r="E142" s="42">
        <v>3</v>
      </c>
      <c r="F142" s="113">
        <f t="shared" si="67"/>
        <v>140.37522520372926</v>
      </c>
      <c r="G142" s="42">
        <v>0.1</v>
      </c>
      <c r="H142" s="33" t="s">
        <v>153</v>
      </c>
      <c r="I142" s="109">
        <f>6.666+(12.826*(E142)^0.5)*LN(E142)</f>
        <v>31.07198362279307</v>
      </c>
      <c r="J142" s="108">
        <f>(I142/1000)*0.5/G142</f>
        <v>0.15535991811396535</v>
      </c>
      <c r="K142" s="126" t="str">
        <f t="shared" si="68"/>
        <v>DEJAR</v>
      </c>
      <c r="L142" s="126" t="str">
        <f t="shared" si="69"/>
        <v>DEPURAR</v>
      </c>
      <c r="M142" s="126" t="str">
        <f t="shared" si="70"/>
        <v>DEPURAR</v>
      </c>
    </row>
    <row r="143" spans="1:13" x14ac:dyDescent="0.25">
      <c r="A143" s="33" t="s">
        <v>51</v>
      </c>
      <c r="B143" s="33">
        <v>16</v>
      </c>
      <c r="C143" s="33" t="s">
        <v>104</v>
      </c>
      <c r="D143" s="34">
        <v>20.690160078176977</v>
      </c>
      <c r="E143" s="42">
        <v>15</v>
      </c>
      <c r="F143" s="113">
        <f t="shared" si="67"/>
        <v>336.21617147718604</v>
      </c>
      <c r="G143" s="42">
        <v>0.1</v>
      </c>
      <c r="H143" s="33" t="s">
        <v>170</v>
      </c>
      <c r="I143" s="107">
        <f t="shared" ref="I143:I147" si="75">0.13647*D143^2.38351</f>
        <v>186.71254020763374</v>
      </c>
      <c r="J143" s="108">
        <f t="shared" ref="J143:J147" si="76">(I143/1000)*0.5/G143</f>
        <v>0.93356270103816863</v>
      </c>
      <c r="K143" s="126" t="str">
        <f t="shared" si="68"/>
        <v>DEJAR</v>
      </c>
      <c r="L143" s="126" t="str">
        <f t="shared" si="69"/>
        <v>DEJAR</v>
      </c>
      <c r="M143" s="126" t="str">
        <f t="shared" si="70"/>
        <v>DEJAR</v>
      </c>
    </row>
    <row r="144" spans="1:13" x14ac:dyDescent="0.25">
      <c r="A144" s="33" t="s">
        <v>51</v>
      </c>
      <c r="B144" s="33">
        <v>17</v>
      </c>
      <c r="C144" s="33" t="s">
        <v>98</v>
      </c>
      <c r="D144" s="34">
        <v>22.91833116351911</v>
      </c>
      <c r="E144" s="42">
        <v>20</v>
      </c>
      <c r="F144" s="113">
        <f t="shared" si="67"/>
        <v>412.53127406810228</v>
      </c>
      <c r="G144" s="42">
        <v>0.1</v>
      </c>
      <c r="H144" s="33" t="s">
        <v>170</v>
      </c>
      <c r="I144" s="107">
        <f t="shared" si="75"/>
        <v>238.25770348900747</v>
      </c>
      <c r="J144" s="108">
        <f t="shared" si="76"/>
        <v>1.1912885174450372</v>
      </c>
      <c r="K144" s="126" t="str">
        <f t="shared" si="68"/>
        <v>DEJAR</v>
      </c>
      <c r="L144" s="126" t="str">
        <f t="shared" si="69"/>
        <v>DEJAR</v>
      </c>
      <c r="M144" s="126" t="str">
        <f t="shared" si="70"/>
        <v>DEJAR</v>
      </c>
    </row>
    <row r="145" spans="1:13" x14ac:dyDescent="0.25">
      <c r="A145" s="33" t="s">
        <v>51</v>
      </c>
      <c r="B145" s="33">
        <v>18</v>
      </c>
      <c r="C145" s="33" t="s">
        <v>98</v>
      </c>
      <c r="D145" s="34">
        <v>12.732406201955062</v>
      </c>
      <c r="E145" s="42">
        <v>15</v>
      </c>
      <c r="F145" s="113">
        <f t="shared" si="67"/>
        <v>127.32446730496986</v>
      </c>
      <c r="G145" s="42">
        <v>0.1</v>
      </c>
      <c r="H145" s="33" t="s">
        <v>170</v>
      </c>
      <c r="I145" s="107">
        <f t="shared" si="75"/>
        <v>58.695172426043968</v>
      </c>
      <c r="J145" s="108">
        <f t="shared" si="76"/>
        <v>0.29347586213021981</v>
      </c>
      <c r="K145" s="126" t="str">
        <f t="shared" si="68"/>
        <v>DEJAR</v>
      </c>
      <c r="L145" s="126" t="str">
        <f t="shared" si="69"/>
        <v>DEJAR</v>
      </c>
      <c r="M145" s="126" t="str">
        <f t="shared" si="70"/>
        <v>DEJAR</v>
      </c>
    </row>
    <row r="146" spans="1:13" x14ac:dyDescent="0.25">
      <c r="A146" s="33" t="s">
        <v>51</v>
      </c>
      <c r="B146" s="33">
        <v>19</v>
      </c>
      <c r="C146" s="33" t="s">
        <v>99</v>
      </c>
      <c r="D146" s="34">
        <v>17.507058527688208</v>
      </c>
      <c r="E146" s="42">
        <v>8</v>
      </c>
      <c r="F146" s="113">
        <f t="shared" si="67"/>
        <v>240.72282099845862</v>
      </c>
      <c r="G146" s="42">
        <v>0.1</v>
      </c>
      <c r="H146" s="33" t="s">
        <v>170</v>
      </c>
      <c r="I146" s="107">
        <f t="shared" si="75"/>
        <v>125.38576871607694</v>
      </c>
      <c r="J146" s="108">
        <f t="shared" si="76"/>
        <v>0.62692884358038459</v>
      </c>
      <c r="K146" s="126" t="str">
        <f t="shared" si="68"/>
        <v>DEJAR</v>
      </c>
      <c r="L146" s="126" t="str">
        <f t="shared" si="69"/>
        <v>DEJAR</v>
      </c>
      <c r="M146" s="126" t="str">
        <f t="shared" si="70"/>
        <v>DEJAR</v>
      </c>
    </row>
    <row r="147" spans="1:13" x14ac:dyDescent="0.25">
      <c r="A147" s="33" t="s">
        <v>51</v>
      </c>
      <c r="B147" s="33">
        <v>20</v>
      </c>
      <c r="C147" s="33" t="s">
        <v>98</v>
      </c>
      <c r="D147" s="34">
        <v>17.188748372639331</v>
      </c>
      <c r="E147" s="42">
        <v>15</v>
      </c>
      <c r="F147" s="113">
        <f t="shared" si="67"/>
        <v>232.04884166330748</v>
      </c>
      <c r="G147" s="42">
        <v>0.1</v>
      </c>
      <c r="H147" s="33" t="s">
        <v>170</v>
      </c>
      <c r="I147" s="107">
        <f t="shared" si="75"/>
        <v>120.02016605710401</v>
      </c>
      <c r="J147" s="108">
        <f t="shared" si="76"/>
        <v>0.60010083028551997</v>
      </c>
      <c r="K147" s="126" t="str">
        <f t="shared" si="68"/>
        <v>DEJAR</v>
      </c>
      <c r="L147" s="126" t="str">
        <f t="shared" si="69"/>
        <v>DEJAR</v>
      </c>
      <c r="M147" s="126" t="str">
        <f t="shared" si="70"/>
        <v>DEJAR</v>
      </c>
    </row>
    <row r="148" spans="1:13" x14ac:dyDescent="0.25">
      <c r="A148" s="33" t="s">
        <v>51</v>
      </c>
      <c r="B148" s="33">
        <v>21</v>
      </c>
      <c r="C148" s="33" t="s">
        <v>97</v>
      </c>
      <c r="D148" s="34">
        <v>10.504235116612925</v>
      </c>
      <c r="E148" s="42">
        <v>3</v>
      </c>
      <c r="F148" s="113">
        <f t="shared" si="67"/>
        <v>86.660215559445092</v>
      </c>
      <c r="G148" s="42">
        <v>0.1</v>
      </c>
      <c r="H148" s="33" t="s">
        <v>153</v>
      </c>
      <c r="I148" s="109">
        <f>6.666+(12.826*(E148)^0.5)*LN(E148)</f>
        <v>31.07198362279307</v>
      </c>
      <c r="J148" s="108">
        <f>(I148/1000)*0.5/G148</f>
        <v>0.15535991811396535</v>
      </c>
      <c r="K148" s="126" t="str">
        <f t="shared" si="68"/>
        <v>DEJAR</v>
      </c>
      <c r="L148" s="126" t="str">
        <f t="shared" si="69"/>
        <v>DEPURAR</v>
      </c>
      <c r="M148" s="126" t="str">
        <f t="shared" si="70"/>
        <v>DEPURAR</v>
      </c>
    </row>
    <row r="149" spans="1:13" x14ac:dyDescent="0.25">
      <c r="A149" s="33" t="s">
        <v>51</v>
      </c>
      <c r="B149" s="33">
        <v>22</v>
      </c>
      <c r="C149" s="33" t="s">
        <v>98</v>
      </c>
      <c r="D149" s="34">
        <v>36.92397798566968</v>
      </c>
      <c r="E149" s="42">
        <v>25</v>
      </c>
      <c r="F149" s="113">
        <f t="shared" si="67"/>
        <v>1070.7987700347965</v>
      </c>
      <c r="G149" s="42">
        <v>0.1</v>
      </c>
      <c r="H149" s="33" t="s">
        <v>170</v>
      </c>
      <c r="I149" s="107">
        <f t="shared" ref="I149:I152" si="77">0.13647*D149^2.38351</f>
        <v>742.56185285559627</v>
      </c>
      <c r="J149" s="108">
        <f t="shared" ref="J149:J152" si="78">(I149/1000)*0.5/G149</f>
        <v>3.7128092642779813</v>
      </c>
      <c r="K149" s="126" t="str">
        <f t="shared" si="68"/>
        <v>DEJAR</v>
      </c>
      <c r="L149" s="126" t="str">
        <f t="shared" si="69"/>
        <v>DEJAR</v>
      </c>
      <c r="M149" s="126" t="str">
        <f t="shared" si="70"/>
        <v>DEJAR</v>
      </c>
    </row>
    <row r="150" spans="1:13" x14ac:dyDescent="0.25">
      <c r="A150" s="33" t="s">
        <v>51</v>
      </c>
      <c r="B150" s="33">
        <v>23</v>
      </c>
      <c r="C150" s="33" t="s">
        <v>102</v>
      </c>
      <c r="D150" s="34">
        <v>22.91833116351911</v>
      </c>
      <c r="E150" s="42">
        <v>12</v>
      </c>
      <c r="F150" s="113">
        <f t="shared" si="67"/>
        <v>412.53127406810228</v>
      </c>
      <c r="G150" s="42">
        <v>0.1</v>
      </c>
      <c r="H150" s="33" t="s">
        <v>170</v>
      </c>
      <c r="I150" s="107">
        <f t="shared" si="77"/>
        <v>238.25770348900747</v>
      </c>
      <c r="J150" s="108">
        <f t="shared" si="78"/>
        <v>1.1912885174450372</v>
      </c>
      <c r="K150" s="126" t="str">
        <f t="shared" si="68"/>
        <v>DEJAR</v>
      </c>
      <c r="L150" s="126" t="str">
        <f t="shared" si="69"/>
        <v>DEJAR</v>
      </c>
      <c r="M150" s="126" t="str">
        <f t="shared" si="70"/>
        <v>DEJAR</v>
      </c>
    </row>
    <row r="151" spans="1:13" x14ac:dyDescent="0.25">
      <c r="A151" s="33" t="s">
        <v>51</v>
      </c>
      <c r="B151" s="33">
        <v>24</v>
      </c>
      <c r="C151" s="33" t="s">
        <v>95</v>
      </c>
      <c r="D151" s="34">
        <v>13.369026512052814</v>
      </c>
      <c r="E151" s="42">
        <v>10</v>
      </c>
      <c r="F151" s="113">
        <f t="shared" si="67"/>
        <v>140.37522520372926</v>
      </c>
      <c r="G151" s="42">
        <v>0.1</v>
      </c>
      <c r="H151" s="33" t="s">
        <v>170</v>
      </c>
      <c r="I151" s="107">
        <f t="shared" si="77"/>
        <v>65.933675901847053</v>
      </c>
      <c r="J151" s="108">
        <f t="shared" si="78"/>
        <v>0.32966837950923522</v>
      </c>
      <c r="K151" s="126" t="str">
        <f t="shared" si="68"/>
        <v>DEJAR</v>
      </c>
      <c r="L151" s="126" t="str">
        <f t="shared" si="69"/>
        <v>DEJAR</v>
      </c>
      <c r="M151" s="126" t="str">
        <f t="shared" si="70"/>
        <v>DEJAR</v>
      </c>
    </row>
    <row r="152" spans="1:13" x14ac:dyDescent="0.25">
      <c r="A152" s="33" t="s">
        <v>51</v>
      </c>
      <c r="B152" s="33">
        <v>25</v>
      </c>
      <c r="C152" s="33" t="s">
        <v>104</v>
      </c>
      <c r="D152" s="34">
        <v>23.873261628665741</v>
      </c>
      <c r="E152" s="42">
        <v>10</v>
      </c>
      <c r="F152" s="113">
        <f t="shared" si="67"/>
        <v>447.62508036903466</v>
      </c>
      <c r="G152" s="42">
        <v>0.1</v>
      </c>
      <c r="H152" s="33" t="s">
        <v>170</v>
      </c>
      <c r="I152" s="107">
        <f t="shared" si="77"/>
        <v>262.60539541896509</v>
      </c>
      <c r="J152" s="108">
        <f t="shared" si="78"/>
        <v>1.3130269770948255</v>
      </c>
      <c r="K152" s="126" t="str">
        <f t="shared" si="68"/>
        <v>DEJAR</v>
      </c>
      <c r="L152" s="126" t="str">
        <f t="shared" si="69"/>
        <v>DEJAR</v>
      </c>
      <c r="M152" s="126" t="str">
        <f t="shared" si="70"/>
        <v>DEJAR</v>
      </c>
    </row>
    <row r="153" spans="1:13" x14ac:dyDescent="0.25">
      <c r="A153" s="33" t="s">
        <v>51</v>
      </c>
      <c r="B153" s="33">
        <v>26</v>
      </c>
      <c r="C153" s="33" t="s">
        <v>97</v>
      </c>
      <c r="D153" s="34">
        <v>11.459165581759555</v>
      </c>
      <c r="E153" s="42">
        <v>2</v>
      </c>
      <c r="F153" s="113">
        <f t="shared" si="67"/>
        <v>103.13281851702557</v>
      </c>
      <c r="G153" s="42">
        <v>0.1</v>
      </c>
      <c r="H153" s="33" t="s">
        <v>153</v>
      </c>
      <c r="I153" s="109">
        <f>6.666+(12.826*(E153)^0.5)*LN(E153)</f>
        <v>19.238790948127587</v>
      </c>
      <c r="J153" s="108">
        <f>(I153/1000)*0.5/G153</f>
        <v>9.6193954740637924E-2</v>
      </c>
      <c r="K153" s="126" t="str">
        <f t="shared" si="68"/>
        <v>DEJAR</v>
      </c>
      <c r="L153" s="126" t="str">
        <f t="shared" si="69"/>
        <v>DEPURAR</v>
      </c>
      <c r="M153" s="126" t="str">
        <f t="shared" si="70"/>
        <v>DEPURAR</v>
      </c>
    </row>
    <row r="154" spans="1:13" x14ac:dyDescent="0.25">
      <c r="A154" s="33" t="s">
        <v>51</v>
      </c>
      <c r="B154" s="33">
        <v>27</v>
      </c>
      <c r="C154" s="33" t="s">
        <v>98</v>
      </c>
      <c r="D154" s="34">
        <v>17.188748372639331</v>
      </c>
      <c r="E154" s="42">
        <v>20</v>
      </c>
      <c r="F154" s="113">
        <f t="shared" si="67"/>
        <v>232.04884166330748</v>
      </c>
      <c r="G154" s="42">
        <v>0.1</v>
      </c>
      <c r="H154" s="33" t="s">
        <v>170</v>
      </c>
      <c r="I154" s="107">
        <f>0.13647*D154^2.38351</f>
        <v>120.02016605710401</v>
      </c>
      <c r="J154" s="108">
        <f>(I154/1000)*0.5/G154</f>
        <v>0.60010083028551997</v>
      </c>
      <c r="K154" s="126" t="str">
        <f t="shared" si="68"/>
        <v>DEJAR</v>
      </c>
      <c r="L154" s="126" t="str">
        <f t="shared" si="69"/>
        <v>DEJAR</v>
      </c>
      <c r="M154" s="126" t="str">
        <f t="shared" si="70"/>
        <v>DEJAR</v>
      </c>
    </row>
    <row r="155" spans="1:13" x14ac:dyDescent="0.25">
      <c r="A155" s="33" t="s">
        <v>51</v>
      </c>
      <c r="B155" s="33">
        <v>28</v>
      </c>
      <c r="C155" s="33" t="s">
        <v>97</v>
      </c>
      <c r="D155" s="34">
        <v>10.504235116612925</v>
      </c>
      <c r="E155" s="42">
        <v>3</v>
      </c>
      <c r="F155" s="113">
        <f t="shared" si="67"/>
        <v>86.660215559445092</v>
      </c>
      <c r="G155" s="42">
        <v>0.1</v>
      </c>
      <c r="H155" s="33" t="s">
        <v>153</v>
      </c>
      <c r="I155" s="109">
        <f>6.666+(12.826*(E155)^0.5)*LN(E155)</f>
        <v>31.07198362279307</v>
      </c>
      <c r="J155" s="108">
        <f>(I155/1000)*0.5/G155</f>
        <v>0.15535991811396535</v>
      </c>
      <c r="K155" s="126" t="str">
        <f t="shared" si="68"/>
        <v>DEJAR</v>
      </c>
      <c r="L155" s="126" t="str">
        <f t="shared" si="69"/>
        <v>DEPURAR</v>
      </c>
      <c r="M155" s="126" t="str">
        <f t="shared" si="70"/>
        <v>DEPURAR</v>
      </c>
    </row>
    <row r="156" spans="1:13" x14ac:dyDescent="0.25">
      <c r="A156" s="33" t="s">
        <v>51</v>
      </c>
      <c r="B156" s="33">
        <v>29</v>
      </c>
      <c r="C156" s="33" t="s">
        <v>104</v>
      </c>
      <c r="D156" s="34">
        <v>13.369026512052814</v>
      </c>
      <c r="E156" s="42">
        <v>8</v>
      </c>
      <c r="F156" s="113">
        <f t="shared" si="67"/>
        <v>140.37522520372926</v>
      </c>
      <c r="G156" s="42">
        <v>0.1</v>
      </c>
      <c r="H156" s="33" t="s">
        <v>170</v>
      </c>
      <c r="I156" s="107">
        <f>0.13647*D156^2.38351</f>
        <v>65.933675901847053</v>
      </c>
      <c r="J156" s="108">
        <f>(I156/1000)*0.5/G156</f>
        <v>0.32966837950923522</v>
      </c>
      <c r="K156" s="126" t="str">
        <f t="shared" si="68"/>
        <v>DEJAR</v>
      </c>
      <c r="L156" s="126" t="str">
        <f t="shared" si="69"/>
        <v>DEJAR</v>
      </c>
      <c r="M156" s="126" t="str">
        <f t="shared" si="70"/>
        <v>DEJAR</v>
      </c>
    </row>
    <row r="157" spans="1:13" x14ac:dyDescent="0.25">
      <c r="A157" s="33" t="s">
        <v>51</v>
      </c>
      <c r="B157" s="33">
        <v>30</v>
      </c>
      <c r="C157" s="33" t="s">
        <v>97</v>
      </c>
      <c r="D157" s="34">
        <v>13.687336667101691</v>
      </c>
      <c r="E157" s="42">
        <v>3</v>
      </c>
      <c r="F157" s="113">
        <f t="shared" si="67"/>
        <v>147.13933752930578</v>
      </c>
      <c r="G157" s="42">
        <v>0.1</v>
      </c>
      <c r="H157" s="33" t="s">
        <v>153</v>
      </c>
      <c r="I157" s="109">
        <f>6.666+(12.826*(E157)^0.5)*LN(E157)</f>
        <v>31.07198362279307</v>
      </c>
      <c r="J157" s="108">
        <f>(I157/1000)*0.5/G157</f>
        <v>0.15535991811396535</v>
      </c>
      <c r="K157" s="126" t="str">
        <f t="shared" si="68"/>
        <v>DEJAR</v>
      </c>
      <c r="L157" s="126" t="str">
        <f t="shared" si="69"/>
        <v>DEPURAR</v>
      </c>
      <c r="M157" s="126" t="str">
        <f t="shared" si="70"/>
        <v>DEPURAR</v>
      </c>
    </row>
    <row r="158" spans="1:13" x14ac:dyDescent="0.25">
      <c r="A158" s="33" t="s">
        <v>51</v>
      </c>
      <c r="B158" s="33">
        <v>31</v>
      </c>
      <c r="C158" s="33" t="s">
        <v>104</v>
      </c>
      <c r="D158" s="34">
        <v>56.977517753748899</v>
      </c>
      <c r="E158" s="42">
        <v>25</v>
      </c>
      <c r="F158" s="113">
        <f t="shared" si="67"/>
        <v>2549.7520355740867</v>
      </c>
      <c r="G158" s="42">
        <v>0.1</v>
      </c>
      <c r="H158" s="33" t="s">
        <v>170</v>
      </c>
      <c r="I158" s="107">
        <f t="shared" ref="I158:I160" si="79">0.13647*D158^2.38351</f>
        <v>2088.2096611550073</v>
      </c>
      <c r="J158" s="108">
        <f t="shared" ref="J158:J162" si="80">(I158/1000)*0.5/G158</f>
        <v>10.441048305775036</v>
      </c>
      <c r="K158" s="126" t="str">
        <f t="shared" si="68"/>
        <v>DEJAR</v>
      </c>
      <c r="L158" s="126" t="str">
        <f t="shared" si="69"/>
        <v>DEJAR</v>
      </c>
      <c r="M158" s="126" t="str">
        <f t="shared" si="70"/>
        <v>DEJAR</v>
      </c>
    </row>
    <row r="159" spans="1:13" x14ac:dyDescent="0.25">
      <c r="A159" s="33" t="s">
        <v>51</v>
      </c>
      <c r="B159" s="33">
        <v>32</v>
      </c>
      <c r="C159" s="33" t="s">
        <v>96</v>
      </c>
      <c r="D159" s="34">
        <v>79.577538762219135</v>
      </c>
      <c r="E159" s="42">
        <v>25</v>
      </c>
      <c r="F159" s="113">
        <f t="shared" si="67"/>
        <v>4973.6120041003851</v>
      </c>
      <c r="G159" s="42">
        <v>0.1</v>
      </c>
      <c r="H159" s="33" t="s">
        <v>170</v>
      </c>
      <c r="I159" s="107">
        <f t="shared" si="79"/>
        <v>4630.0999144693878</v>
      </c>
      <c r="J159" s="108">
        <f t="shared" si="80"/>
        <v>23.150499572346938</v>
      </c>
      <c r="K159" s="126" t="str">
        <f t="shared" si="68"/>
        <v>DEJAR</v>
      </c>
      <c r="L159" s="126" t="str">
        <f t="shared" si="69"/>
        <v>DEJAR</v>
      </c>
      <c r="M159" s="126" t="str">
        <f t="shared" si="70"/>
        <v>DEJAR</v>
      </c>
    </row>
    <row r="160" spans="1:13" x14ac:dyDescent="0.25">
      <c r="A160" s="33" t="s">
        <v>51</v>
      </c>
      <c r="B160" s="33">
        <v>33</v>
      </c>
      <c r="C160" s="33" t="s">
        <v>100</v>
      </c>
      <c r="D160" s="34">
        <v>15.278887442346074</v>
      </c>
      <c r="E160" s="42">
        <v>15</v>
      </c>
      <c r="F160" s="113">
        <f t="shared" si="67"/>
        <v>183.34723291915657</v>
      </c>
      <c r="G160" s="42">
        <v>0.1</v>
      </c>
      <c r="H160" s="33" t="s">
        <v>170</v>
      </c>
      <c r="I160" s="107">
        <f t="shared" si="79"/>
        <v>90.642458108728349</v>
      </c>
      <c r="J160" s="108">
        <f t="shared" si="80"/>
        <v>0.45321229054364176</v>
      </c>
      <c r="K160" s="126" t="str">
        <f t="shared" si="68"/>
        <v>DEJAR</v>
      </c>
      <c r="L160" s="126" t="str">
        <f t="shared" si="69"/>
        <v>DEJAR</v>
      </c>
      <c r="M160" s="126" t="str">
        <f t="shared" si="70"/>
        <v>DEJAR</v>
      </c>
    </row>
    <row r="161" spans="1:13" x14ac:dyDescent="0.25">
      <c r="A161" s="33" t="s">
        <v>51</v>
      </c>
      <c r="B161" s="33">
        <v>34</v>
      </c>
      <c r="C161" s="33" t="s">
        <v>97</v>
      </c>
      <c r="D161" s="34">
        <v>10.504235116612925</v>
      </c>
      <c r="E161" s="42">
        <v>6</v>
      </c>
      <c r="F161" s="113">
        <f t="shared" si="67"/>
        <v>86.660215559445092</v>
      </c>
      <c r="G161" s="42">
        <v>0.1</v>
      </c>
      <c r="H161" s="33" t="s">
        <v>153</v>
      </c>
      <c r="I161" s="109">
        <f t="shared" ref="I161:I162" si="81">6.666+(12.826*(E161)^0.5)*LN(E161)</f>
        <v>62.957985757508652</v>
      </c>
      <c r="J161" s="108">
        <f t="shared" si="80"/>
        <v>0.31478992878754319</v>
      </c>
      <c r="K161" s="126" t="str">
        <f t="shared" si="68"/>
        <v>DEJAR</v>
      </c>
      <c r="L161" s="126" t="str">
        <f t="shared" si="69"/>
        <v>DEJAR</v>
      </c>
      <c r="M161" s="126" t="str">
        <f t="shared" si="70"/>
        <v>DEJAR</v>
      </c>
    </row>
    <row r="162" spans="1:13" x14ac:dyDescent="0.25">
      <c r="A162" s="33" t="s">
        <v>51</v>
      </c>
      <c r="B162" s="33">
        <v>36</v>
      </c>
      <c r="C162" s="33" t="s">
        <v>97</v>
      </c>
      <c r="D162" s="34">
        <v>13.369026512052814</v>
      </c>
      <c r="E162" s="42">
        <v>3</v>
      </c>
      <c r="F162" s="113">
        <f t="shared" si="67"/>
        <v>140.37522520372926</v>
      </c>
      <c r="G162" s="42">
        <v>0.1</v>
      </c>
      <c r="H162" s="33" t="s">
        <v>153</v>
      </c>
      <c r="I162" s="109">
        <f t="shared" si="81"/>
        <v>31.07198362279307</v>
      </c>
      <c r="J162" s="108">
        <f t="shared" si="80"/>
        <v>0.15535991811396535</v>
      </c>
      <c r="K162" s="126" t="str">
        <f t="shared" si="68"/>
        <v>DEJAR</v>
      </c>
      <c r="L162" s="126" t="str">
        <f t="shared" si="69"/>
        <v>DEPURAR</v>
      </c>
      <c r="M162" s="126" t="str">
        <f t="shared" si="70"/>
        <v>DEPURAR</v>
      </c>
    </row>
    <row r="163" spans="1:13" x14ac:dyDescent="0.25">
      <c r="A163" s="33" t="s">
        <v>51</v>
      </c>
      <c r="B163" s="33">
        <v>37</v>
      </c>
      <c r="C163" s="33" t="s">
        <v>100</v>
      </c>
      <c r="D163" s="34">
        <v>80.850779382414643</v>
      </c>
      <c r="E163" s="42">
        <v>25</v>
      </c>
      <c r="F163" s="113">
        <f t="shared" si="67"/>
        <v>5134.0408329046468</v>
      </c>
      <c r="G163" s="42">
        <v>0.1</v>
      </c>
      <c r="H163" s="33" t="s">
        <v>170</v>
      </c>
      <c r="I163" s="107">
        <f t="shared" ref="I163:I176" si="82">0.13647*D163^2.38351</f>
        <v>4808.6324709094988</v>
      </c>
      <c r="J163" s="108">
        <f t="shared" ref="J163:J176" si="83">(I163/1000)*0.5/G163</f>
        <v>24.043162354547494</v>
      </c>
      <c r="K163" s="126" t="str">
        <f t="shared" si="68"/>
        <v>DEJAR</v>
      </c>
      <c r="L163" s="126" t="str">
        <f t="shared" si="69"/>
        <v>DEJAR</v>
      </c>
      <c r="M163" s="126" t="str">
        <f t="shared" si="70"/>
        <v>DEJAR</v>
      </c>
    </row>
    <row r="164" spans="1:13" x14ac:dyDescent="0.25">
      <c r="A164" s="33" t="s">
        <v>51</v>
      </c>
      <c r="B164" s="33">
        <v>38</v>
      </c>
      <c r="C164" s="33" t="s">
        <v>95</v>
      </c>
      <c r="D164" s="34">
        <v>119.36630814332869</v>
      </c>
      <c r="E164" s="42">
        <v>20</v>
      </c>
      <c r="F164" s="113">
        <f t="shared" si="67"/>
        <v>11190.627009225866</v>
      </c>
      <c r="G164" s="42">
        <v>0.1</v>
      </c>
      <c r="H164" s="33" t="s">
        <v>170</v>
      </c>
      <c r="I164" s="107">
        <f t="shared" si="82"/>
        <v>12170.422068903485</v>
      </c>
      <c r="J164" s="108">
        <f t="shared" si="83"/>
        <v>60.852110344517421</v>
      </c>
      <c r="K164" s="126" t="str">
        <f t="shared" si="68"/>
        <v>DEJAR</v>
      </c>
      <c r="L164" s="126" t="str">
        <f t="shared" si="69"/>
        <v>DEJAR</v>
      </c>
      <c r="M164" s="126" t="str">
        <f t="shared" si="70"/>
        <v>DEJAR</v>
      </c>
    </row>
    <row r="165" spans="1:13" x14ac:dyDescent="0.25">
      <c r="A165" s="33" t="s">
        <v>51</v>
      </c>
      <c r="B165" s="33">
        <v>39</v>
      </c>
      <c r="C165" s="33" t="s">
        <v>100</v>
      </c>
      <c r="D165" s="34">
        <v>39.47045922606069</v>
      </c>
      <c r="E165" s="42">
        <v>25</v>
      </c>
      <c r="F165" s="113">
        <f t="shared" si="67"/>
        <v>1223.5881308007602</v>
      </c>
      <c r="G165" s="42">
        <v>0.1</v>
      </c>
      <c r="H165" s="33" t="s">
        <v>170</v>
      </c>
      <c r="I165" s="107">
        <f t="shared" si="82"/>
        <v>870.49823248603161</v>
      </c>
      <c r="J165" s="108">
        <f t="shared" si="83"/>
        <v>4.3524911624301579</v>
      </c>
      <c r="K165" s="126" t="str">
        <f t="shared" si="68"/>
        <v>DEJAR</v>
      </c>
      <c r="L165" s="126" t="str">
        <f t="shared" si="69"/>
        <v>DEJAR</v>
      </c>
      <c r="M165" s="126" t="str">
        <f t="shared" si="70"/>
        <v>DEJAR</v>
      </c>
    </row>
    <row r="166" spans="1:13" x14ac:dyDescent="0.25">
      <c r="A166" s="33" t="s">
        <v>51</v>
      </c>
      <c r="B166" s="33">
        <v>41</v>
      </c>
      <c r="C166" s="33" t="s">
        <v>96</v>
      </c>
      <c r="D166" s="34">
        <v>55.067656823455643</v>
      </c>
      <c r="E166" s="42">
        <v>28</v>
      </c>
      <c r="F166" s="113">
        <f t="shared" si="67"/>
        <v>2381.6837387315268</v>
      </c>
      <c r="G166" s="42">
        <v>0.1</v>
      </c>
      <c r="H166" s="33" t="s">
        <v>170</v>
      </c>
      <c r="I166" s="107">
        <f t="shared" si="82"/>
        <v>1925.2256540096951</v>
      </c>
      <c r="J166" s="108">
        <f t="shared" si="83"/>
        <v>9.6261282700484738</v>
      </c>
      <c r="K166" s="126" t="str">
        <f t="shared" si="68"/>
        <v>DEJAR</v>
      </c>
      <c r="L166" s="126" t="str">
        <f t="shared" si="69"/>
        <v>DEJAR</v>
      </c>
      <c r="M166" s="126" t="str">
        <f t="shared" si="70"/>
        <v>DEJAR</v>
      </c>
    </row>
    <row r="167" spans="1:13" x14ac:dyDescent="0.25">
      <c r="A167" s="33" t="s">
        <v>52</v>
      </c>
      <c r="B167" s="33">
        <v>1</v>
      </c>
      <c r="C167" s="33" t="s">
        <v>109</v>
      </c>
      <c r="D167" s="34">
        <v>57.614138063846653</v>
      </c>
      <c r="E167" s="42">
        <v>1.5</v>
      </c>
      <c r="F167" s="113">
        <f t="shared" si="67"/>
        <v>2607.0480458613233</v>
      </c>
      <c r="G167" s="42">
        <v>0.1</v>
      </c>
      <c r="H167" s="33" t="s">
        <v>170</v>
      </c>
      <c r="I167" s="107">
        <f t="shared" si="82"/>
        <v>2144.2520444028519</v>
      </c>
      <c r="J167" s="108">
        <f t="shared" si="83"/>
        <v>10.721260222014259</v>
      </c>
      <c r="K167" s="126" t="str">
        <f t="shared" si="68"/>
        <v>DEJAR</v>
      </c>
      <c r="L167" s="126" t="str">
        <f t="shared" si="69"/>
        <v>DEPURAR</v>
      </c>
      <c r="M167" s="126" t="str">
        <f t="shared" si="70"/>
        <v>DEPURAR</v>
      </c>
    </row>
    <row r="168" spans="1:13" x14ac:dyDescent="0.25">
      <c r="A168" s="33" t="s">
        <v>52</v>
      </c>
      <c r="B168" s="33">
        <v>2</v>
      </c>
      <c r="C168" s="33" t="s">
        <v>98</v>
      </c>
      <c r="D168" s="34">
        <v>25.464812403910123</v>
      </c>
      <c r="E168" s="42">
        <v>2.5</v>
      </c>
      <c r="F168" s="113">
        <f t="shared" si="67"/>
        <v>509.29786921987943</v>
      </c>
      <c r="G168" s="42">
        <v>0.1</v>
      </c>
      <c r="H168" s="33" t="s">
        <v>170</v>
      </c>
      <c r="I168" s="107">
        <f t="shared" si="82"/>
        <v>306.27418137209492</v>
      </c>
      <c r="J168" s="108">
        <f t="shared" si="83"/>
        <v>1.5313709068604744</v>
      </c>
      <c r="K168" s="126" t="str">
        <f t="shared" si="68"/>
        <v>DEJAR</v>
      </c>
      <c r="L168" s="126" t="str">
        <f t="shared" si="69"/>
        <v>DEPURAR</v>
      </c>
      <c r="M168" s="126" t="str">
        <f t="shared" si="70"/>
        <v>DEPURAR</v>
      </c>
    </row>
    <row r="169" spans="1:13" x14ac:dyDescent="0.25">
      <c r="A169" s="33" t="s">
        <v>52</v>
      </c>
      <c r="B169" s="33">
        <v>3</v>
      </c>
      <c r="C169" s="33" t="s">
        <v>98</v>
      </c>
      <c r="D169" s="34">
        <v>12.414096046906185</v>
      </c>
      <c r="E169" s="42">
        <v>15</v>
      </c>
      <c r="F169" s="113">
        <f t="shared" si="67"/>
        <v>121.03782173178695</v>
      </c>
      <c r="G169" s="42">
        <v>0.1</v>
      </c>
      <c r="H169" s="33" t="s">
        <v>170</v>
      </c>
      <c r="I169" s="107">
        <f t="shared" si="82"/>
        <v>55.257950664746026</v>
      </c>
      <c r="J169" s="108">
        <f t="shared" si="83"/>
        <v>0.27628975332373013</v>
      </c>
      <c r="K169" s="126" t="str">
        <f t="shared" si="68"/>
        <v>DEJAR</v>
      </c>
      <c r="L169" s="126" t="str">
        <f t="shared" si="69"/>
        <v>DEJAR</v>
      </c>
      <c r="M169" s="126" t="str">
        <f t="shared" si="70"/>
        <v>DEJAR</v>
      </c>
    </row>
    <row r="170" spans="1:13" x14ac:dyDescent="0.25">
      <c r="A170" s="33" t="s">
        <v>52</v>
      </c>
      <c r="B170" s="33">
        <v>4</v>
      </c>
      <c r="C170" s="33" t="s">
        <v>96</v>
      </c>
      <c r="D170" s="34">
        <v>81.16908953746352</v>
      </c>
      <c r="E170" s="42">
        <v>28</v>
      </c>
      <c r="F170" s="113">
        <f t="shared" si="67"/>
        <v>5174.5459290660401</v>
      </c>
      <c r="G170" s="42">
        <v>0.1</v>
      </c>
      <c r="H170" s="33" t="s">
        <v>170</v>
      </c>
      <c r="I170" s="107">
        <f t="shared" si="82"/>
        <v>4853.8791395579528</v>
      </c>
      <c r="J170" s="108">
        <f t="shared" si="83"/>
        <v>24.269395697789761</v>
      </c>
      <c r="K170" s="126" t="str">
        <f t="shared" si="68"/>
        <v>DEJAR</v>
      </c>
      <c r="L170" s="126" t="str">
        <f t="shared" si="69"/>
        <v>DEJAR</v>
      </c>
      <c r="M170" s="126" t="str">
        <f t="shared" si="70"/>
        <v>DEJAR</v>
      </c>
    </row>
    <row r="171" spans="1:13" x14ac:dyDescent="0.25">
      <c r="A171" s="33" t="s">
        <v>52</v>
      </c>
      <c r="B171" s="33">
        <v>5</v>
      </c>
      <c r="C171" s="33" t="s">
        <v>100</v>
      </c>
      <c r="D171" s="34">
        <v>23.236641318567987</v>
      </c>
      <c r="E171" s="42">
        <v>20</v>
      </c>
      <c r="F171" s="113">
        <f t="shared" si="67"/>
        <v>424.07005391761521</v>
      </c>
      <c r="G171" s="42">
        <v>0.1</v>
      </c>
      <c r="H171" s="33" t="s">
        <v>170</v>
      </c>
      <c r="I171" s="107">
        <f t="shared" si="82"/>
        <v>246.22097298081303</v>
      </c>
      <c r="J171" s="108">
        <f t="shared" si="83"/>
        <v>1.231104864904065</v>
      </c>
      <c r="K171" s="126" t="str">
        <f t="shared" si="68"/>
        <v>DEJAR</v>
      </c>
      <c r="L171" s="126" t="str">
        <f t="shared" si="69"/>
        <v>DEJAR</v>
      </c>
      <c r="M171" s="126" t="str">
        <f t="shared" si="70"/>
        <v>DEJAR</v>
      </c>
    </row>
    <row r="172" spans="1:13" x14ac:dyDescent="0.25">
      <c r="A172" s="33" t="s">
        <v>52</v>
      </c>
      <c r="B172" s="33">
        <v>6</v>
      </c>
      <c r="C172" s="33" t="s">
        <v>100</v>
      </c>
      <c r="D172" s="34">
        <v>55.067656823455643</v>
      </c>
      <c r="E172" s="42">
        <v>25</v>
      </c>
      <c r="F172" s="113">
        <f t="shared" si="67"/>
        <v>2381.6837387315268</v>
      </c>
      <c r="G172" s="42">
        <v>0.1</v>
      </c>
      <c r="H172" s="33" t="s">
        <v>170</v>
      </c>
      <c r="I172" s="107">
        <f t="shared" si="82"/>
        <v>1925.2256540096951</v>
      </c>
      <c r="J172" s="108">
        <f t="shared" si="83"/>
        <v>9.6261282700484738</v>
      </c>
      <c r="K172" s="126" t="str">
        <f t="shared" si="68"/>
        <v>DEJAR</v>
      </c>
      <c r="L172" s="126" t="str">
        <f t="shared" si="69"/>
        <v>DEJAR</v>
      </c>
      <c r="M172" s="126" t="str">
        <f t="shared" si="70"/>
        <v>DEJAR</v>
      </c>
    </row>
    <row r="173" spans="1:13" x14ac:dyDescent="0.25">
      <c r="A173" s="33" t="s">
        <v>52</v>
      </c>
      <c r="B173" s="33">
        <v>7</v>
      </c>
      <c r="C173" s="33" t="s">
        <v>100</v>
      </c>
      <c r="D173" s="34">
        <v>87.535292638441049</v>
      </c>
      <c r="E173" s="42">
        <v>25</v>
      </c>
      <c r="F173" s="113">
        <f t="shared" si="67"/>
        <v>6018.0705249614657</v>
      </c>
      <c r="G173" s="42">
        <v>0.1</v>
      </c>
      <c r="H173" s="33" t="s">
        <v>170</v>
      </c>
      <c r="I173" s="107">
        <f t="shared" si="82"/>
        <v>5810.9915231329005</v>
      </c>
      <c r="J173" s="108">
        <f t="shared" si="83"/>
        <v>29.054957615664499</v>
      </c>
      <c r="K173" s="126" t="str">
        <f t="shared" si="68"/>
        <v>DEJAR</v>
      </c>
      <c r="L173" s="126" t="str">
        <f t="shared" si="69"/>
        <v>DEJAR</v>
      </c>
      <c r="M173" s="126" t="str">
        <f t="shared" si="70"/>
        <v>DEJAR</v>
      </c>
    </row>
    <row r="174" spans="1:13" x14ac:dyDescent="0.25">
      <c r="A174" s="33" t="s">
        <v>52</v>
      </c>
      <c r="B174" s="33">
        <v>8</v>
      </c>
      <c r="C174" s="33" t="s">
        <v>100</v>
      </c>
      <c r="D174" s="34">
        <v>54.749346668406766</v>
      </c>
      <c r="E174" s="42">
        <v>25</v>
      </c>
      <c r="F174" s="113">
        <f t="shared" si="67"/>
        <v>2354.2294004688924</v>
      </c>
      <c r="G174" s="42">
        <v>0.1</v>
      </c>
      <c r="H174" s="33" t="s">
        <v>170</v>
      </c>
      <c r="I174" s="107">
        <f t="shared" si="82"/>
        <v>1898.8068130301788</v>
      </c>
      <c r="J174" s="108">
        <f t="shared" si="83"/>
        <v>9.4940340651508937</v>
      </c>
      <c r="K174" s="126" t="str">
        <f t="shared" si="68"/>
        <v>DEJAR</v>
      </c>
      <c r="L174" s="126" t="str">
        <f t="shared" si="69"/>
        <v>DEJAR</v>
      </c>
      <c r="M174" s="126" t="str">
        <f t="shared" si="70"/>
        <v>DEJAR</v>
      </c>
    </row>
    <row r="175" spans="1:13" x14ac:dyDescent="0.25">
      <c r="A175" s="33" t="s">
        <v>52</v>
      </c>
      <c r="B175" s="33">
        <v>9</v>
      </c>
      <c r="C175" s="33" t="s">
        <v>100</v>
      </c>
      <c r="D175" s="34">
        <v>71.61978488599722</v>
      </c>
      <c r="E175" s="42">
        <v>23</v>
      </c>
      <c r="F175" s="113">
        <f t="shared" si="67"/>
        <v>4028.6257233213114</v>
      </c>
      <c r="G175" s="42">
        <v>0.1</v>
      </c>
      <c r="H175" s="33" t="s">
        <v>170</v>
      </c>
      <c r="I175" s="107">
        <f t="shared" si="82"/>
        <v>3601.8608150515024</v>
      </c>
      <c r="J175" s="108">
        <f t="shared" si="83"/>
        <v>18.009304075257511</v>
      </c>
      <c r="K175" s="126" t="str">
        <f t="shared" si="68"/>
        <v>DEJAR</v>
      </c>
      <c r="L175" s="126" t="str">
        <f t="shared" si="69"/>
        <v>DEJAR</v>
      </c>
      <c r="M175" s="126" t="str">
        <f t="shared" si="70"/>
        <v>DEJAR</v>
      </c>
    </row>
    <row r="176" spans="1:13" x14ac:dyDescent="0.25">
      <c r="A176" s="33" t="s">
        <v>52</v>
      </c>
      <c r="B176" s="33">
        <v>10</v>
      </c>
      <c r="C176" s="33" t="s">
        <v>98</v>
      </c>
      <c r="D176" s="34">
        <v>31.831015504887652</v>
      </c>
      <c r="E176" s="42">
        <v>25</v>
      </c>
      <c r="F176" s="113">
        <f t="shared" si="67"/>
        <v>795.7779206560615</v>
      </c>
      <c r="G176" s="42">
        <v>0.1</v>
      </c>
      <c r="H176" s="33" t="s">
        <v>170</v>
      </c>
      <c r="I176" s="107">
        <f t="shared" si="82"/>
        <v>521.31038051202484</v>
      </c>
      <c r="J176" s="108">
        <f t="shared" si="83"/>
        <v>2.606551902560124</v>
      </c>
      <c r="K176" s="126" t="str">
        <f t="shared" si="68"/>
        <v>DEJAR</v>
      </c>
      <c r="L176" s="126" t="str">
        <f t="shared" si="69"/>
        <v>DEJAR</v>
      </c>
      <c r="M176" s="126" t="str">
        <f t="shared" si="70"/>
        <v>DEJAR</v>
      </c>
    </row>
    <row r="177" spans="1:13" x14ac:dyDescent="0.25">
      <c r="A177" s="33" t="s">
        <v>52</v>
      </c>
      <c r="B177" s="33">
        <v>11</v>
      </c>
      <c r="C177" s="33" t="s">
        <v>97</v>
      </c>
      <c r="D177" s="34">
        <v>13.687336667101691</v>
      </c>
      <c r="E177" s="42">
        <v>1.75</v>
      </c>
      <c r="F177" s="113">
        <f t="shared" si="67"/>
        <v>147.13933752930578</v>
      </c>
      <c r="G177" s="42">
        <v>0.1</v>
      </c>
      <c r="H177" s="33" t="s">
        <v>153</v>
      </c>
      <c r="I177" s="109">
        <f>6.666+(12.826*(E177)^0.5)*LN(E177)</f>
        <v>16.161114764244658</v>
      </c>
      <c r="J177" s="108">
        <f t="shared" ref="J177:J183" si="84">(I177/1000)*0.5/G177</f>
        <v>8.0805573821223289E-2</v>
      </c>
      <c r="K177" s="126" t="str">
        <f t="shared" si="68"/>
        <v>DEJAR</v>
      </c>
      <c r="L177" s="126" t="str">
        <f t="shared" si="69"/>
        <v>DEPURAR</v>
      </c>
      <c r="M177" s="126" t="str">
        <f t="shared" si="70"/>
        <v>DEPURAR</v>
      </c>
    </row>
    <row r="178" spans="1:13" x14ac:dyDescent="0.25">
      <c r="A178" s="33" t="s">
        <v>52</v>
      </c>
      <c r="B178" s="33">
        <v>12</v>
      </c>
      <c r="C178" s="33" t="s">
        <v>96</v>
      </c>
      <c r="D178" s="34">
        <v>11.140855426710679</v>
      </c>
      <c r="E178" s="42">
        <v>4</v>
      </c>
      <c r="F178" s="113">
        <f t="shared" si="67"/>
        <v>97.482795280367554</v>
      </c>
      <c r="G178" s="42">
        <v>0.1</v>
      </c>
      <c r="H178" s="33" t="s">
        <v>170</v>
      </c>
      <c r="I178" s="107">
        <f>0.13647*D178^2.38351</f>
        <v>42.69509627706298</v>
      </c>
      <c r="J178" s="108">
        <f t="shared" si="84"/>
        <v>0.21347548138531489</v>
      </c>
      <c r="K178" s="126" t="str">
        <f t="shared" si="68"/>
        <v>DEJAR</v>
      </c>
      <c r="L178" s="126" t="str">
        <f t="shared" si="69"/>
        <v>DEPURAR</v>
      </c>
      <c r="M178" s="126" t="str">
        <f t="shared" si="70"/>
        <v>DEPURAR</v>
      </c>
    </row>
    <row r="179" spans="1:13" x14ac:dyDescent="0.25">
      <c r="A179" s="33" t="s">
        <v>52</v>
      </c>
      <c r="B179" s="33">
        <v>14</v>
      </c>
      <c r="C179" s="33" t="s">
        <v>97</v>
      </c>
      <c r="D179" s="34">
        <v>10.822545271661802</v>
      </c>
      <c r="E179" s="42">
        <v>2.5</v>
      </c>
      <c r="F179" s="113">
        <f t="shared" si="67"/>
        <v>91.99192762784071</v>
      </c>
      <c r="G179" s="42">
        <v>0.1</v>
      </c>
      <c r="H179" s="33" t="s">
        <v>153</v>
      </c>
      <c r="I179" s="109">
        <f>6.666+(12.826*(E179)^0.5)*LN(E179)</f>
        <v>25.248088908650967</v>
      </c>
      <c r="J179" s="108">
        <f t="shared" si="84"/>
        <v>0.12624044454325481</v>
      </c>
      <c r="K179" s="126" t="str">
        <f t="shared" si="68"/>
        <v>DEJAR</v>
      </c>
      <c r="L179" s="126" t="str">
        <f t="shared" si="69"/>
        <v>DEPURAR</v>
      </c>
      <c r="M179" s="126" t="str">
        <f t="shared" si="70"/>
        <v>DEPURAR</v>
      </c>
    </row>
    <row r="180" spans="1:13" x14ac:dyDescent="0.25">
      <c r="A180" s="33" t="s">
        <v>52</v>
      </c>
      <c r="B180" s="33">
        <v>15</v>
      </c>
      <c r="C180" s="33" t="s">
        <v>95</v>
      </c>
      <c r="D180" s="34">
        <v>17.825368682737086</v>
      </c>
      <c r="E180" s="42">
        <v>20</v>
      </c>
      <c r="F180" s="113">
        <f t="shared" si="67"/>
        <v>249.55595591774087</v>
      </c>
      <c r="G180" s="42">
        <v>0.1</v>
      </c>
      <c r="H180" s="33" t="s">
        <v>170</v>
      </c>
      <c r="I180" s="107">
        <f>0.13647*D180^2.38351</f>
        <v>130.88805589127705</v>
      </c>
      <c r="J180" s="108">
        <f t="shared" si="84"/>
        <v>0.65444027945638528</v>
      </c>
      <c r="K180" s="126" t="str">
        <f t="shared" si="68"/>
        <v>DEJAR</v>
      </c>
      <c r="L180" s="126" t="str">
        <f t="shared" si="69"/>
        <v>DEJAR</v>
      </c>
      <c r="M180" s="126" t="str">
        <f t="shared" si="70"/>
        <v>DEJAR</v>
      </c>
    </row>
    <row r="181" spans="1:13" x14ac:dyDescent="0.25">
      <c r="A181" s="33" t="s">
        <v>52</v>
      </c>
      <c r="B181" s="33">
        <v>17</v>
      </c>
      <c r="C181" s="33" t="s">
        <v>97</v>
      </c>
      <c r="D181" s="34">
        <v>10.504235116612925</v>
      </c>
      <c r="E181" s="42">
        <v>3</v>
      </c>
      <c r="F181" s="113">
        <f t="shared" si="67"/>
        <v>86.660215559445092</v>
      </c>
      <c r="G181" s="42">
        <v>0.1</v>
      </c>
      <c r="H181" s="33" t="s">
        <v>153</v>
      </c>
      <c r="I181" s="109">
        <f>6.666+(12.826*(E181)^0.5)*LN(E181)</f>
        <v>31.07198362279307</v>
      </c>
      <c r="J181" s="108">
        <f t="shared" si="84"/>
        <v>0.15535991811396535</v>
      </c>
      <c r="K181" s="126" t="str">
        <f t="shared" si="68"/>
        <v>DEJAR</v>
      </c>
      <c r="L181" s="126" t="str">
        <f t="shared" si="69"/>
        <v>DEPURAR</v>
      </c>
      <c r="M181" s="126" t="str">
        <f t="shared" si="70"/>
        <v>DEPURAR</v>
      </c>
    </row>
    <row r="182" spans="1:13" x14ac:dyDescent="0.25">
      <c r="A182" s="33" t="s">
        <v>52</v>
      </c>
      <c r="B182" s="33">
        <v>18</v>
      </c>
      <c r="C182" s="33" t="s">
        <v>98</v>
      </c>
      <c r="D182" s="34">
        <v>21.326780388274727</v>
      </c>
      <c r="E182" s="42">
        <v>15</v>
      </c>
      <c r="F182" s="113">
        <f t="shared" si="67"/>
        <v>357.22470858250597</v>
      </c>
      <c r="G182" s="42">
        <v>0.1</v>
      </c>
      <c r="H182" s="33" t="s">
        <v>170</v>
      </c>
      <c r="I182" s="107">
        <f>0.13647*D182^2.38351</f>
        <v>200.69840720192283</v>
      </c>
      <c r="J182" s="108">
        <f t="shared" si="84"/>
        <v>1.003492036009614</v>
      </c>
      <c r="K182" s="126" t="str">
        <f t="shared" si="68"/>
        <v>DEJAR</v>
      </c>
      <c r="L182" s="126" t="str">
        <f t="shared" si="69"/>
        <v>DEJAR</v>
      </c>
      <c r="M182" s="126" t="str">
        <f t="shared" si="70"/>
        <v>DEJAR</v>
      </c>
    </row>
    <row r="183" spans="1:13" x14ac:dyDescent="0.25">
      <c r="A183" s="33" t="s">
        <v>52</v>
      </c>
      <c r="B183" s="33">
        <v>19</v>
      </c>
      <c r="C183" s="33" t="s">
        <v>97</v>
      </c>
      <c r="D183" s="34">
        <v>10.822545271661802</v>
      </c>
      <c r="E183" s="42">
        <v>3</v>
      </c>
      <c r="F183" s="113">
        <f t="shared" si="67"/>
        <v>91.99192762784071</v>
      </c>
      <c r="G183" s="42">
        <v>0.1</v>
      </c>
      <c r="H183" s="33" t="s">
        <v>153</v>
      </c>
      <c r="I183" s="109">
        <f>6.666+(12.826*(E183)^0.5)*LN(E183)</f>
        <v>31.07198362279307</v>
      </c>
      <c r="J183" s="108">
        <f t="shared" si="84"/>
        <v>0.15535991811396535</v>
      </c>
      <c r="K183" s="126" t="str">
        <f t="shared" si="68"/>
        <v>DEJAR</v>
      </c>
      <c r="L183" s="126" t="str">
        <f t="shared" si="69"/>
        <v>DEPURAR</v>
      </c>
      <c r="M183" s="126" t="str">
        <f t="shared" si="70"/>
        <v>DEPURAR</v>
      </c>
    </row>
    <row r="184" spans="1:13" x14ac:dyDescent="0.25">
      <c r="A184" s="33" t="s">
        <v>52</v>
      </c>
      <c r="B184" s="33">
        <v>20</v>
      </c>
      <c r="C184" s="33" t="s">
        <v>98</v>
      </c>
      <c r="D184" s="34">
        <v>14.005646822150567</v>
      </c>
      <c r="E184" s="42">
        <v>8</v>
      </c>
      <c r="F184" s="113">
        <f t="shared" si="67"/>
        <v>154.06260543901348</v>
      </c>
      <c r="G184" s="42">
        <v>0.1</v>
      </c>
      <c r="H184" s="33" t="s">
        <v>170</v>
      </c>
      <c r="I184" s="107">
        <f t="shared" ref="I184:I188" si="85">0.13647*D184^2.38351</f>
        <v>73.665181252498542</v>
      </c>
      <c r="J184" s="108">
        <f t="shared" ref="J184:J188" si="86">(I184/1000)*0.5/G184</f>
        <v>0.36832590626249273</v>
      </c>
      <c r="K184" s="126" t="str">
        <f t="shared" si="68"/>
        <v>DEJAR</v>
      </c>
      <c r="L184" s="126" t="str">
        <f t="shared" si="69"/>
        <v>DEJAR</v>
      </c>
      <c r="M184" s="126" t="str">
        <f t="shared" si="70"/>
        <v>DEJAR</v>
      </c>
    </row>
    <row r="185" spans="1:13" x14ac:dyDescent="0.25">
      <c r="A185" s="33" t="s">
        <v>52</v>
      </c>
      <c r="B185" s="33">
        <v>21</v>
      </c>
      <c r="C185" s="33" t="s">
        <v>100</v>
      </c>
      <c r="D185" s="34">
        <v>113.00010504235117</v>
      </c>
      <c r="E185" s="42">
        <v>25</v>
      </c>
      <c r="F185" s="113">
        <f t="shared" si="67"/>
        <v>10028.791245068014</v>
      </c>
      <c r="G185" s="42">
        <v>0.1</v>
      </c>
      <c r="H185" s="33" t="s">
        <v>170</v>
      </c>
      <c r="I185" s="107">
        <f t="shared" si="85"/>
        <v>10679.99758835974</v>
      </c>
      <c r="J185" s="108">
        <f t="shared" si="86"/>
        <v>53.399987941798699</v>
      </c>
      <c r="K185" s="126" t="str">
        <f t="shared" si="68"/>
        <v>DEJAR</v>
      </c>
      <c r="L185" s="126" t="str">
        <f t="shared" si="69"/>
        <v>DEJAR</v>
      </c>
      <c r="M185" s="126" t="str">
        <f t="shared" si="70"/>
        <v>DEJAR</v>
      </c>
    </row>
    <row r="186" spans="1:13" x14ac:dyDescent="0.25">
      <c r="A186" s="33" t="s">
        <v>52</v>
      </c>
      <c r="B186" s="33">
        <v>22</v>
      </c>
      <c r="C186" s="33" t="s">
        <v>98</v>
      </c>
      <c r="D186" s="34">
        <v>47.428213102282605</v>
      </c>
      <c r="E186" s="42">
        <v>20</v>
      </c>
      <c r="F186" s="113">
        <f t="shared" si="67"/>
        <v>1766.7065616485222</v>
      </c>
      <c r="G186" s="42">
        <v>0.1</v>
      </c>
      <c r="H186" s="33" t="s">
        <v>170</v>
      </c>
      <c r="I186" s="107">
        <f t="shared" si="85"/>
        <v>1348.6137257109174</v>
      </c>
      <c r="J186" s="108">
        <f t="shared" si="86"/>
        <v>6.7430686285545871</v>
      </c>
      <c r="K186" s="126" t="str">
        <f t="shared" si="68"/>
        <v>DEJAR</v>
      </c>
      <c r="L186" s="126" t="str">
        <f t="shared" si="69"/>
        <v>DEJAR</v>
      </c>
      <c r="M186" s="126" t="str">
        <f t="shared" si="70"/>
        <v>DEJAR</v>
      </c>
    </row>
    <row r="187" spans="1:13" x14ac:dyDescent="0.25">
      <c r="A187" s="33" t="s">
        <v>52</v>
      </c>
      <c r="B187" s="33">
        <v>23</v>
      </c>
      <c r="C187" s="33" t="s">
        <v>110</v>
      </c>
      <c r="D187" s="34">
        <v>25.464812403910123</v>
      </c>
      <c r="E187" s="42">
        <v>8</v>
      </c>
      <c r="F187" s="113">
        <f t="shared" si="67"/>
        <v>509.29786921987943</v>
      </c>
      <c r="G187" s="42">
        <v>0.1</v>
      </c>
      <c r="H187" s="33" t="s">
        <v>170</v>
      </c>
      <c r="I187" s="107">
        <f t="shared" si="85"/>
        <v>306.27418137209492</v>
      </c>
      <c r="J187" s="108">
        <f t="shared" si="86"/>
        <v>1.5313709068604744</v>
      </c>
      <c r="K187" s="126" t="str">
        <f t="shared" si="68"/>
        <v>DEJAR</v>
      </c>
      <c r="L187" s="126" t="str">
        <f t="shared" si="69"/>
        <v>DEJAR</v>
      </c>
      <c r="M187" s="126" t="str">
        <f t="shared" si="70"/>
        <v>DEJAR</v>
      </c>
    </row>
    <row r="188" spans="1:13" x14ac:dyDescent="0.25">
      <c r="A188" s="33" t="s">
        <v>52</v>
      </c>
      <c r="B188" s="33">
        <v>24</v>
      </c>
      <c r="C188" s="33" t="s">
        <v>100</v>
      </c>
      <c r="D188" s="34">
        <v>52.521175583064625</v>
      </c>
      <c r="E188" s="42">
        <v>25</v>
      </c>
      <c r="F188" s="113">
        <f t="shared" si="67"/>
        <v>2166.5053889861274</v>
      </c>
      <c r="G188" s="42">
        <v>0.1</v>
      </c>
      <c r="H188" s="33" t="s">
        <v>170</v>
      </c>
      <c r="I188" s="107">
        <f t="shared" si="85"/>
        <v>1719.774593294334</v>
      </c>
      <c r="J188" s="108">
        <f t="shared" si="86"/>
        <v>8.598872966471669</v>
      </c>
      <c r="K188" s="126" t="str">
        <f t="shared" si="68"/>
        <v>DEJAR</v>
      </c>
      <c r="L188" s="126" t="str">
        <f t="shared" si="69"/>
        <v>DEJAR</v>
      </c>
      <c r="M188" s="126" t="str">
        <f t="shared" si="70"/>
        <v>DEJAR</v>
      </c>
    </row>
    <row r="189" spans="1:13" x14ac:dyDescent="0.25">
      <c r="A189" s="33" t="s">
        <v>52</v>
      </c>
      <c r="B189" s="33">
        <v>25</v>
      </c>
      <c r="C189" s="33" t="s">
        <v>97</v>
      </c>
      <c r="D189" s="34">
        <v>10.504235116612925</v>
      </c>
      <c r="E189" s="42">
        <v>2.75</v>
      </c>
      <c r="F189" s="113">
        <f t="shared" si="67"/>
        <v>86.660215559445092</v>
      </c>
      <c r="G189" s="42">
        <v>0.1</v>
      </c>
      <c r="H189" s="33" t="s">
        <v>153</v>
      </c>
      <c r="I189" s="109">
        <f>6.666+(12.826*(E189)^0.5)*LN(E189)</f>
        <v>28.182260542962453</v>
      </c>
      <c r="J189" s="108">
        <f>(I189/1000)*0.5/G189</f>
        <v>0.14091130271481225</v>
      </c>
      <c r="K189" s="126" t="str">
        <f t="shared" si="68"/>
        <v>DEJAR</v>
      </c>
      <c r="L189" s="126" t="str">
        <f t="shared" si="69"/>
        <v>DEPURAR</v>
      </c>
      <c r="M189" s="126" t="str">
        <f t="shared" si="70"/>
        <v>DEPURAR</v>
      </c>
    </row>
    <row r="190" spans="1:13" x14ac:dyDescent="0.25">
      <c r="A190" s="33" t="s">
        <v>52</v>
      </c>
      <c r="B190" s="33">
        <v>26</v>
      </c>
      <c r="C190" s="33" t="s">
        <v>106</v>
      </c>
      <c r="D190" s="34">
        <v>13.369026512052814</v>
      </c>
      <c r="E190" s="42">
        <v>20</v>
      </c>
      <c r="F190" s="113">
        <f t="shared" si="67"/>
        <v>140.37522520372926</v>
      </c>
      <c r="G190" s="42">
        <v>0.1</v>
      </c>
      <c r="H190" s="33" t="s">
        <v>170</v>
      </c>
      <c r="I190" s="107">
        <f>0.13647*D190^2.38351</f>
        <v>65.933675901847053</v>
      </c>
      <c r="J190" s="108">
        <f>(I190/1000)*0.5/G190</f>
        <v>0.32966837950923522</v>
      </c>
      <c r="K190" s="126" t="str">
        <f t="shared" si="68"/>
        <v>DEJAR</v>
      </c>
      <c r="L190" s="126" t="str">
        <f t="shared" si="69"/>
        <v>DEJAR</v>
      </c>
      <c r="M190" s="126" t="str">
        <f t="shared" si="70"/>
        <v>DEJAR</v>
      </c>
    </row>
    <row r="191" spans="1:13" x14ac:dyDescent="0.25">
      <c r="A191" s="33" t="s">
        <v>52</v>
      </c>
      <c r="B191" s="33">
        <v>27</v>
      </c>
      <c r="C191" s="33" t="s">
        <v>97</v>
      </c>
      <c r="D191" s="34">
        <v>14.005646822150567</v>
      </c>
      <c r="E191" s="42">
        <v>3</v>
      </c>
      <c r="F191" s="113">
        <f t="shared" si="67"/>
        <v>154.06260543901348</v>
      </c>
      <c r="G191" s="42">
        <v>0.1</v>
      </c>
      <c r="H191" s="33" t="s">
        <v>153</v>
      </c>
      <c r="I191" s="109">
        <f>6.666+(12.826*(E191)^0.5)*LN(E191)</f>
        <v>31.07198362279307</v>
      </c>
      <c r="J191" s="108">
        <f>(I191/1000)*0.5/G191</f>
        <v>0.15535991811396535</v>
      </c>
      <c r="K191" s="126" t="str">
        <f t="shared" si="68"/>
        <v>DEJAR</v>
      </c>
      <c r="L191" s="126" t="str">
        <f t="shared" si="69"/>
        <v>DEPURAR</v>
      </c>
      <c r="M191" s="126" t="str">
        <f t="shared" si="70"/>
        <v>DEPURAR</v>
      </c>
    </row>
    <row r="192" spans="1:13" x14ac:dyDescent="0.25">
      <c r="A192" s="33" t="s">
        <v>52</v>
      </c>
      <c r="B192" s="33">
        <v>28</v>
      </c>
      <c r="C192" s="33" t="s">
        <v>106</v>
      </c>
      <c r="D192" s="34">
        <v>13.687336667101691</v>
      </c>
      <c r="E192" s="42">
        <v>3</v>
      </c>
      <c r="F192" s="113">
        <f t="shared" si="67"/>
        <v>147.13933752930578</v>
      </c>
      <c r="G192" s="42">
        <v>0.1</v>
      </c>
      <c r="H192" s="33" t="s">
        <v>170</v>
      </c>
      <c r="I192" s="107">
        <f t="shared" ref="I192:I193" si="87">0.13647*D192^2.38351</f>
        <v>69.737242592229606</v>
      </c>
      <c r="J192" s="108">
        <f t="shared" ref="J192:J195" si="88">(I192/1000)*0.5/G192</f>
        <v>0.34868621296114799</v>
      </c>
      <c r="K192" s="126" t="str">
        <f t="shared" si="68"/>
        <v>DEJAR</v>
      </c>
      <c r="L192" s="126" t="str">
        <f t="shared" si="69"/>
        <v>DEPURAR</v>
      </c>
      <c r="M192" s="126" t="str">
        <f t="shared" si="70"/>
        <v>DEPURAR</v>
      </c>
    </row>
    <row r="193" spans="1:13" x14ac:dyDescent="0.25">
      <c r="A193" s="33" t="s">
        <v>52</v>
      </c>
      <c r="B193" s="33">
        <v>29</v>
      </c>
      <c r="C193" s="33" t="s">
        <v>98</v>
      </c>
      <c r="D193" s="34">
        <v>21.00847023322585</v>
      </c>
      <c r="E193" s="42">
        <v>20</v>
      </c>
      <c r="F193" s="113">
        <f t="shared" si="67"/>
        <v>346.64086223778037</v>
      </c>
      <c r="G193" s="42">
        <v>0.1</v>
      </c>
      <c r="H193" s="33" t="s">
        <v>170</v>
      </c>
      <c r="I193" s="107">
        <f t="shared" si="87"/>
        <v>193.63218163466485</v>
      </c>
      <c r="J193" s="108">
        <f t="shared" si="88"/>
        <v>0.96816090817332412</v>
      </c>
      <c r="K193" s="126" t="str">
        <f t="shared" si="68"/>
        <v>DEJAR</v>
      </c>
      <c r="L193" s="126" t="str">
        <f t="shared" si="69"/>
        <v>DEJAR</v>
      </c>
      <c r="M193" s="126" t="str">
        <f t="shared" si="70"/>
        <v>DEJAR</v>
      </c>
    </row>
    <row r="194" spans="1:13" x14ac:dyDescent="0.25">
      <c r="A194" s="33" t="s">
        <v>52</v>
      </c>
      <c r="B194" s="33">
        <v>30</v>
      </c>
      <c r="C194" s="33" t="s">
        <v>97</v>
      </c>
      <c r="D194" s="34">
        <v>16.870438217590458</v>
      </c>
      <c r="E194" s="42">
        <v>2.5</v>
      </c>
      <c r="F194" s="113">
        <f t="shared" si="67"/>
        <v>223.53401791228774</v>
      </c>
      <c r="G194" s="42">
        <v>0.1</v>
      </c>
      <c r="H194" s="33" t="s">
        <v>153</v>
      </c>
      <c r="I194" s="109">
        <f t="shared" ref="I194:I195" si="89">6.666+(12.826*(E194)^0.5)*LN(E194)</f>
        <v>25.248088908650967</v>
      </c>
      <c r="J194" s="108">
        <f t="shared" si="88"/>
        <v>0.12624044454325481</v>
      </c>
      <c r="K194" s="126" t="str">
        <f t="shared" si="68"/>
        <v>DEJAR</v>
      </c>
      <c r="L194" s="126" t="str">
        <f t="shared" si="69"/>
        <v>DEPURAR</v>
      </c>
      <c r="M194" s="126" t="str">
        <f t="shared" si="70"/>
        <v>DEPURAR</v>
      </c>
    </row>
    <row r="195" spans="1:13" x14ac:dyDescent="0.25">
      <c r="A195" s="33" t="s">
        <v>52</v>
      </c>
      <c r="B195" s="33">
        <v>31</v>
      </c>
      <c r="C195" s="33" t="s">
        <v>97</v>
      </c>
      <c r="D195" s="34">
        <v>17.507058527688208</v>
      </c>
      <c r="E195" s="42">
        <v>2</v>
      </c>
      <c r="F195" s="113">
        <f t="shared" ref="F195:F258" si="90">(3.1416/4)*D195^2</f>
        <v>240.72282099845862</v>
      </c>
      <c r="G195" s="42">
        <v>0.1</v>
      </c>
      <c r="H195" s="33" t="s">
        <v>153</v>
      </c>
      <c r="I195" s="109">
        <f t="shared" si="89"/>
        <v>19.238790948127587</v>
      </c>
      <c r="J195" s="108">
        <f t="shared" si="88"/>
        <v>9.6193954740637924E-2</v>
      </c>
      <c r="K195" s="126" t="str">
        <f t="shared" ref="K195:K258" si="91">+IF(D195&gt;=10,"DEJAR","DEPURAR")</f>
        <v>DEJAR</v>
      </c>
      <c r="L195" s="126" t="str">
        <f t="shared" ref="L195:L258" si="92">+IF(E195&gt;=5,"DEJAR","DEPURAR")</f>
        <v>DEPURAR</v>
      </c>
      <c r="M195" s="126" t="str">
        <f t="shared" ref="M195:M258" si="93">+IF(AND(K195="DEJAR",L195="DEJAR"),"DEJAR","DEPURAR")</f>
        <v>DEPURAR</v>
      </c>
    </row>
    <row r="196" spans="1:13" x14ac:dyDescent="0.25">
      <c r="A196" s="33" t="s">
        <v>52</v>
      </c>
      <c r="B196" s="33">
        <v>32</v>
      </c>
      <c r="C196" s="33" t="s">
        <v>98</v>
      </c>
      <c r="D196" s="34">
        <v>34.377496745278663</v>
      </c>
      <c r="E196" s="42">
        <v>25</v>
      </c>
      <c r="F196" s="113">
        <f t="shared" si="90"/>
        <v>928.19536665322994</v>
      </c>
      <c r="G196" s="42">
        <v>0.1</v>
      </c>
      <c r="H196" s="33" t="s">
        <v>170</v>
      </c>
      <c r="I196" s="107">
        <f t="shared" ref="I196:I201" si="94">0.13647*D196^2.38351</f>
        <v>626.270893975121</v>
      </c>
      <c r="J196" s="108">
        <f t="shared" ref="J196:J203" si="95">(I196/1000)*0.5/G196</f>
        <v>3.1313544698756051</v>
      </c>
      <c r="K196" s="126" t="str">
        <f t="shared" si="91"/>
        <v>DEJAR</v>
      </c>
      <c r="L196" s="126" t="str">
        <f t="shared" si="92"/>
        <v>DEJAR</v>
      </c>
      <c r="M196" s="126" t="str">
        <f t="shared" si="93"/>
        <v>DEJAR</v>
      </c>
    </row>
    <row r="197" spans="1:13" x14ac:dyDescent="0.25">
      <c r="A197" s="33" t="s">
        <v>52</v>
      </c>
      <c r="B197" s="33">
        <v>33</v>
      </c>
      <c r="C197" s="33" t="s">
        <v>98</v>
      </c>
      <c r="D197" s="34">
        <v>38.197218605865181</v>
      </c>
      <c r="E197" s="42">
        <v>20</v>
      </c>
      <c r="F197" s="113">
        <f t="shared" si="90"/>
        <v>1145.9202057447285</v>
      </c>
      <c r="G197" s="42">
        <v>0.1</v>
      </c>
      <c r="H197" s="33" t="s">
        <v>170</v>
      </c>
      <c r="I197" s="107">
        <f t="shared" si="94"/>
        <v>805.055209382768</v>
      </c>
      <c r="J197" s="108">
        <f t="shared" si="95"/>
        <v>4.0252760469138398</v>
      </c>
      <c r="K197" s="126" t="str">
        <f t="shared" si="91"/>
        <v>DEJAR</v>
      </c>
      <c r="L197" s="126" t="str">
        <f t="shared" si="92"/>
        <v>DEJAR</v>
      </c>
      <c r="M197" s="126" t="str">
        <f t="shared" si="93"/>
        <v>DEJAR</v>
      </c>
    </row>
    <row r="198" spans="1:13" x14ac:dyDescent="0.25">
      <c r="A198" s="33" t="s">
        <v>52</v>
      </c>
      <c r="B198" s="33">
        <v>34</v>
      </c>
      <c r="C198" s="33" t="s">
        <v>100</v>
      </c>
      <c r="D198" s="34">
        <v>69.709923955703957</v>
      </c>
      <c r="E198" s="42">
        <v>25</v>
      </c>
      <c r="F198" s="113">
        <f t="shared" si="90"/>
        <v>3816.6304852585363</v>
      </c>
      <c r="G198" s="42">
        <v>0.1</v>
      </c>
      <c r="H198" s="33" t="s">
        <v>170</v>
      </c>
      <c r="I198" s="107">
        <f t="shared" si="94"/>
        <v>3377.1342474077674</v>
      </c>
      <c r="J198" s="108">
        <f t="shared" si="95"/>
        <v>16.885671237038835</v>
      </c>
      <c r="K198" s="126" t="str">
        <f t="shared" si="91"/>
        <v>DEJAR</v>
      </c>
      <c r="L198" s="126" t="str">
        <f t="shared" si="92"/>
        <v>DEJAR</v>
      </c>
      <c r="M198" s="126" t="str">
        <f t="shared" si="93"/>
        <v>DEJAR</v>
      </c>
    </row>
    <row r="199" spans="1:13" x14ac:dyDescent="0.25">
      <c r="A199" s="33" t="s">
        <v>52</v>
      </c>
      <c r="B199" s="33">
        <v>35</v>
      </c>
      <c r="C199" s="33" t="s">
        <v>96</v>
      </c>
      <c r="D199" s="34">
        <v>48.383143567429236</v>
      </c>
      <c r="E199" s="42">
        <v>25</v>
      </c>
      <c r="F199" s="113">
        <f t="shared" si="90"/>
        <v>1838.5653078837647</v>
      </c>
      <c r="G199" s="42">
        <v>0.1</v>
      </c>
      <c r="H199" s="33" t="s">
        <v>170</v>
      </c>
      <c r="I199" s="107">
        <f t="shared" si="94"/>
        <v>1414.2376116932862</v>
      </c>
      <c r="J199" s="108">
        <f t="shared" si="95"/>
        <v>7.0711880584664311</v>
      </c>
      <c r="K199" s="126" t="str">
        <f t="shared" si="91"/>
        <v>DEJAR</v>
      </c>
      <c r="L199" s="126" t="str">
        <f t="shared" si="92"/>
        <v>DEJAR</v>
      </c>
      <c r="M199" s="126" t="str">
        <f t="shared" si="93"/>
        <v>DEJAR</v>
      </c>
    </row>
    <row r="200" spans="1:13" x14ac:dyDescent="0.25">
      <c r="A200" s="33" t="s">
        <v>52</v>
      </c>
      <c r="B200" s="33">
        <v>37</v>
      </c>
      <c r="C200" s="33" t="s">
        <v>98</v>
      </c>
      <c r="D200" s="34">
        <v>22.281710853421359</v>
      </c>
      <c r="E200" s="42">
        <v>10</v>
      </c>
      <c r="F200" s="113">
        <f t="shared" si="90"/>
        <v>389.93118112147022</v>
      </c>
      <c r="G200" s="42">
        <v>0.1</v>
      </c>
      <c r="H200" s="33" t="s">
        <v>170</v>
      </c>
      <c r="I200" s="107">
        <f t="shared" si="94"/>
        <v>222.7850284848646</v>
      </c>
      <c r="J200" s="108">
        <f t="shared" si="95"/>
        <v>1.1139251424243228</v>
      </c>
      <c r="K200" s="126" t="str">
        <f t="shared" si="91"/>
        <v>DEJAR</v>
      </c>
      <c r="L200" s="126" t="str">
        <f t="shared" si="92"/>
        <v>DEJAR</v>
      </c>
      <c r="M200" s="126" t="str">
        <f t="shared" si="93"/>
        <v>DEJAR</v>
      </c>
    </row>
    <row r="201" spans="1:13" x14ac:dyDescent="0.25">
      <c r="A201" s="33" t="s">
        <v>52</v>
      </c>
      <c r="B201" s="33">
        <v>38</v>
      </c>
      <c r="C201" s="33" t="s">
        <v>98</v>
      </c>
      <c r="D201" s="34">
        <v>19.735229613030345</v>
      </c>
      <c r="E201" s="42">
        <v>12</v>
      </c>
      <c r="F201" s="113">
        <f t="shared" si="90"/>
        <v>305.89703270019004</v>
      </c>
      <c r="G201" s="42">
        <v>0.1</v>
      </c>
      <c r="H201" s="33" t="s">
        <v>170</v>
      </c>
      <c r="I201" s="107">
        <f t="shared" si="94"/>
        <v>166.82452181713487</v>
      </c>
      <c r="J201" s="108">
        <f t="shared" si="95"/>
        <v>0.83412260908567426</v>
      </c>
      <c r="K201" s="126" t="str">
        <f t="shared" si="91"/>
        <v>DEJAR</v>
      </c>
      <c r="L201" s="126" t="str">
        <f t="shared" si="92"/>
        <v>DEJAR</v>
      </c>
      <c r="M201" s="126" t="str">
        <f t="shared" si="93"/>
        <v>DEJAR</v>
      </c>
    </row>
    <row r="202" spans="1:13" x14ac:dyDescent="0.25">
      <c r="A202" s="33" t="s">
        <v>53</v>
      </c>
      <c r="B202" s="33">
        <v>1</v>
      </c>
      <c r="C202" s="33" t="s">
        <v>97</v>
      </c>
      <c r="D202" s="34">
        <v>16.552128062541581</v>
      </c>
      <c r="E202" s="42">
        <v>6</v>
      </c>
      <c r="F202" s="113">
        <f t="shared" si="90"/>
        <v>215.17834974539909</v>
      </c>
      <c r="G202" s="42">
        <v>0.1</v>
      </c>
      <c r="H202" s="33" t="s">
        <v>153</v>
      </c>
      <c r="I202" s="109">
        <f t="shared" ref="I202:I203" si="96">6.666+(12.826*(E202)^0.5)*LN(E202)</f>
        <v>62.957985757508652</v>
      </c>
      <c r="J202" s="108">
        <f t="shared" si="95"/>
        <v>0.31478992878754319</v>
      </c>
      <c r="K202" s="126" t="str">
        <f t="shared" si="91"/>
        <v>DEJAR</v>
      </c>
      <c r="L202" s="126" t="str">
        <f t="shared" si="92"/>
        <v>DEJAR</v>
      </c>
      <c r="M202" s="126" t="str">
        <f t="shared" si="93"/>
        <v>DEJAR</v>
      </c>
    </row>
    <row r="203" spans="1:13" x14ac:dyDescent="0.25">
      <c r="A203" s="33" t="s">
        <v>53</v>
      </c>
      <c r="B203" s="33">
        <v>2</v>
      </c>
      <c r="C203" s="33" t="s">
        <v>97</v>
      </c>
      <c r="D203" s="34">
        <v>17.507058527688208</v>
      </c>
      <c r="E203" s="42">
        <v>6</v>
      </c>
      <c r="F203" s="113">
        <f t="shared" si="90"/>
        <v>240.72282099845862</v>
      </c>
      <c r="G203" s="42">
        <v>0.1</v>
      </c>
      <c r="H203" s="33" t="s">
        <v>153</v>
      </c>
      <c r="I203" s="109">
        <f t="shared" si="96"/>
        <v>62.957985757508652</v>
      </c>
      <c r="J203" s="108">
        <f t="shared" si="95"/>
        <v>0.31478992878754319</v>
      </c>
      <c r="K203" s="126" t="str">
        <f t="shared" si="91"/>
        <v>DEJAR</v>
      </c>
      <c r="L203" s="126" t="str">
        <f t="shared" si="92"/>
        <v>DEJAR</v>
      </c>
      <c r="M203" s="126" t="str">
        <f t="shared" si="93"/>
        <v>DEJAR</v>
      </c>
    </row>
    <row r="204" spans="1:13" x14ac:dyDescent="0.25">
      <c r="A204" s="33" t="s">
        <v>53</v>
      </c>
      <c r="B204" s="33">
        <v>3</v>
      </c>
      <c r="C204" s="33" t="s">
        <v>96</v>
      </c>
      <c r="D204" s="34">
        <v>103.45080039088488</v>
      </c>
      <c r="E204" s="42">
        <v>25</v>
      </c>
      <c r="F204" s="113">
        <f t="shared" si="90"/>
        <v>8405.4042869296518</v>
      </c>
      <c r="G204" s="42">
        <v>0.1</v>
      </c>
      <c r="H204" s="33" t="s">
        <v>170</v>
      </c>
      <c r="I204" s="107">
        <f>0.13647*D204^2.38351</f>
        <v>8653.1749138612868</v>
      </c>
      <c r="J204" s="108">
        <f>(I204/1000)*0.5/G204</f>
        <v>43.265874569306433</v>
      </c>
      <c r="K204" s="126" t="str">
        <f t="shared" si="91"/>
        <v>DEJAR</v>
      </c>
      <c r="L204" s="126" t="str">
        <f t="shared" si="92"/>
        <v>DEJAR</v>
      </c>
      <c r="M204" s="126" t="str">
        <f t="shared" si="93"/>
        <v>DEJAR</v>
      </c>
    </row>
    <row r="205" spans="1:13" x14ac:dyDescent="0.25">
      <c r="A205" s="33" t="s">
        <v>53</v>
      </c>
      <c r="B205" s="33">
        <v>4</v>
      </c>
      <c r="C205" s="33" t="s">
        <v>97</v>
      </c>
      <c r="D205" s="34">
        <v>13.687336667101691</v>
      </c>
      <c r="E205" s="42">
        <v>3</v>
      </c>
      <c r="F205" s="113">
        <f t="shared" si="90"/>
        <v>147.13933752930578</v>
      </c>
      <c r="G205" s="42">
        <v>0.1</v>
      </c>
      <c r="H205" s="33" t="s">
        <v>153</v>
      </c>
      <c r="I205" s="109">
        <f t="shared" ref="I205:I206" si="97">6.666+(12.826*(E205)^0.5)*LN(E205)</f>
        <v>31.07198362279307</v>
      </c>
      <c r="J205" s="108">
        <f t="shared" ref="J205:J206" si="98">(I205/1000)*0.5/G205</f>
        <v>0.15535991811396535</v>
      </c>
      <c r="K205" s="126" t="str">
        <f t="shared" si="91"/>
        <v>DEJAR</v>
      </c>
      <c r="L205" s="126" t="str">
        <f t="shared" si="92"/>
        <v>DEPURAR</v>
      </c>
      <c r="M205" s="126" t="str">
        <f t="shared" si="93"/>
        <v>DEPURAR</v>
      </c>
    </row>
    <row r="206" spans="1:13" x14ac:dyDescent="0.25">
      <c r="A206" s="33" t="s">
        <v>53</v>
      </c>
      <c r="B206" s="33">
        <v>5</v>
      </c>
      <c r="C206" s="33" t="s">
        <v>97</v>
      </c>
      <c r="D206" s="34">
        <v>25.464812403910123</v>
      </c>
      <c r="E206" s="42">
        <v>8</v>
      </c>
      <c r="F206" s="113">
        <f t="shared" si="90"/>
        <v>509.29786921987943</v>
      </c>
      <c r="G206" s="42">
        <v>0.1</v>
      </c>
      <c r="H206" s="33" t="s">
        <v>153</v>
      </c>
      <c r="I206" s="109">
        <f t="shared" si="97"/>
        <v>82.102745688765523</v>
      </c>
      <c r="J206" s="108">
        <f t="shared" si="98"/>
        <v>0.41051372844382761</v>
      </c>
      <c r="K206" s="126" t="str">
        <f t="shared" si="91"/>
        <v>DEJAR</v>
      </c>
      <c r="L206" s="126" t="str">
        <f t="shared" si="92"/>
        <v>DEJAR</v>
      </c>
      <c r="M206" s="126" t="str">
        <f t="shared" si="93"/>
        <v>DEJAR</v>
      </c>
    </row>
    <row r="207" spans="1:13" x14ac:dyDescent="0.25">
      <c r="A207" s="33" t="s">
        <v>53</v>
      </c>
      <c r="B207" s="33">
        <v>6</v>
      </c>
      <c r="C207" s="33" t="s">
        <v>101</v>
      </c>
      <c r="D207" s="34">
        <v>28.647913954398888</v>
      </c>
      <c r="E207" s="42">
        <v>15</v>
      </c>
      <c r="F207" s="113">
        <f t="shared" si="90"/>
        <v>644.58011573140982</v>
      </c>
      <c r="G207" s="42">
        <v>0.1</v>
      </c>
      <c r="H207" s="33" t="s">
        <v>170</v>
      </c>
      <c r="I207" s="107">
        <f t="shared" ref="I207:I208" si="99">0.13647*D207^2.38351</f>
        <v>405.53929002221889</v>
      </c>
      <c r="J207" s="108">
        <f t="shared" ref="J207:J211" si="100">(I207/1000)*0.5/G207</f>
        <v>2.0276964501110943</v>
      </c>
      <c r="K207" s="126" t="str">
        <f t="shared" si="91"/>
        <v>DEJAR</v>
      </c>
      <c r="L207" s="126" t="str">
        <f t="shared" si="92"/>
        <v>DEJAR</v>
      </c>
      <c r="M207" s="126" t="str">
        <f t="shared" si="93"/>
        <v>DEJAR</v>
      </c>
    </row>
    <row r="208" spans="1:13" x14ac:dyDescent="0.25">
      <c r="A208" s="33" t="s">
        <v>53</v>
      </c>
      <c r="B208" s="33">
        <v>7</v>
      </c>
      <c r="C208" s="33" t="s">
        <v>98</v>
      </c>
      <c r="D208" s="34">
        <v>28.011293644301134</v>
      </c>
      <c r="E208" s="42">
        <v>15</v>
      </c>
      <c r="F208" s="113">
        <f t="shared" si="90"/>
        <v>616.25042175605392</v>
      </c>
      <c r="G208" s="42">
        <v>0.1</v>
      </c>
      <c r="H208" s="33" t="s">
        <v>170</v>
      </c>
      <c r="I208" s="107">
        <f t="shared" si="99"/>
        <v>384.38839432942848</v>
      </c>
      <c r="J208" s="108">
        <f t="shared" si="100"/>
        <v>1.9219419716471424</v>
      </c>
      <c r="K208" s="126" t="str">
        <f t="shared" si="91"/>
        <v>DEJAR</v>
      </c>
      <c r="L208" s="126" t="str">
        <f t="shared" si="92"/>
        <v>DEJAR</v>
      </c>
      <c r="M208" s="126" t="str">
        <f t="shared" si="93"/>
        <v>DEJAR</v>
      </c>
    </row>
    <row r="209" spans="1:13" x14ac:dyDescent="0.25">
      <c r="A209" s="33" t="s">
        <v>53</v>
      </c>
      <c r="B209" s="33">
        <v>9</v>
      </c>
      <c r="C209" s="33" t="s">
        <v>97</v>
      </c>
      <c r="D209" s="34">
        <v>12.095785891857309</v>
      </c>
      <c r="E209" s="42">
        <v>4</v>
      </c>
      <c r="F209" s="113">
        <f t="shared" si="90"/>
        <v>114.91033174273529</v>
      </c>
      <c r="G209" s="42">
        <v>0.1</v>
      </c>
      <c r="H209" s="33" t="s">
        <v>153</v>
      </c>
      <c r="I209" s="109">
        <f t="shared" ref="I209:I211" si="101">6.666+(12.826*(E209)^0.5)*LN(E209)</f>
        <v>42.22722295144743</v>
      </c>
      <c r="J209" s="108">
        <f t="shared" si="100"/>
        <v>0.21113611475723715</v>
      </c>
      <c r="K209" s="126" t="str">
        <f t="shared" si="91"/>
        <v>DEJAR</v>
      </c>
      <c r="L209" s="126" t="str">
        <f t="shared" si="92"/>
        <v>DEPURAR</v>
      </c>
      <c r="M209" s="126" t="str">
        <f t="shared" si="93"/>
        <v>DEPURAR</v>
      </c>
    </row>
    <row r="210" spans="1:13" x14ac:dyDescent="0.25">
      <c r="A210" s="33" t="s">
        <v>53</v>
      </c>
      <c r="B210" s="33">
        <v>10</v>
      </c>
      <c r="C210" s="33" t="s">
        <v>97</v>
      </c>
      <c r="D210" s="34">
        <v>15.597197597394951</v>
      </c>
      <c r="E210" s="42">
        <v>7</v>
      </c>
      <c r="F210" s="113">
        <f t="shared" si="90"/>
        <v>191.06627874952039</v>
      </c>
      <c r="G210" s="42">
        <v>0.1</v>
      </c>
      <c r="H210" s="33" t="s">
        <v>153</v>
      </c>
      <c r="I210" s="109">
        <f t="shared" si="101"/>
        <v>72.699305651915452</v>
      </c>
      <c r="J210" s="108">
        <f t="shared" si="100"/>
        <v>0.36349652825957729</v>
      </c>
      <c r="K210" s="126" t="str">
        <f t="shared" si="91"/>
        <v>DEJAR</v>
      </c>
      <c r="L210" s="126" t="str">
        <f t="shared" si="92"/>
        <v>DEJAR</v>
      </c>
      <c r="M210" s="126" t="str">
        <f t="shared" si="93"/>
        <v>DEJAR</v>
      </c>
    </row>
    <row r="211" spans="1:13" x14ac:dyDescent="0.25">
      <c r="A211" s="33" t="s">
        <v>53</v>
      </c>
      <c r="B211" s="33">
        <v>11</v>
      </c>
      <c r="C211" s="33" t="s">
        <v>97</v>
      </c>
      <c r="D211" s="34">
        <v>28.647913954398888</v>
      </c>
      <c r="E211" s="42">
        <v>6</v>
      </c>
      <c r="F211" s="113">
        <f t="shared" si="90"/>
        <v>644.58011573140982</v>
      </c>
      <c r="G211" s="42">
        <v>0.1</v>
      </c>
      <c r="H211" s="33" t="s">
        <v>153</v>
      </c>
      <c r="I211" s="109">
        <f t="shared" si="101"/>
        <v>62.957985757508652</v>
      </c>
      <c r="J211" s="108">
        <f t="shared" si="100"/>
        <v>0.31478992878754319</v>
      </c>
      <c r="K211" s="126" t="str">
        <f t="shared" si="91"/>
        <v>DEJAR</v>
      </c>
      <c r="L211" s="126" t="str">
        <f t="shared" si="92"/>
        <v>DEJAR</v>
      </c>
      <c r="M211" s="126" t="str">
        <f t="shared" si="93"/>
        <v>DEJAR</v>
      </c>
    </row>
    <row r="212" spans="1:13" x14ac:dyDescent="0.25">
      <c r="A212" s="33" t="s">
        <v>53</v>
      </c>
      <c r="B212" s="33">
        <v>12</v>
      </c>
      <c r="C212" s="33" t="s">
        <v>106</v>
      </c>
      <c r="D212" s="34">
        <v>13.687336667101691</v>
      </c>
      <c r="E212" s="42">
        <v>5</v>
      </c>
      <c r="F212" s="113">
        <f t="shared" si="90"/>
        <v>147.13933752930578</v>
      </c>
      <c r="G212" s="42">
        <v>0.1</v>
      </c>
      <c r="H212" s="33" t="s">
        <v>170</v>
      </c>
      <c r="I212" s="107">
        <f t="shared" ref="I212:I216" si="102">0.13647*D212^2.38351</f>
        <v>69.737242592229606</v>
      </c>
      <c r="J212" s="108">
        <f t="shared" ref="J212:J220" si="103">(I212/1000)*0.5/G212</f>
        <v>0.34868621296114799</v>
      </c>
      <c r="K212" s="126" t="str">
        <f t="shared" si="91"/>
        <v>DEJAR</v>
      </c>
      <c r="L212" s="126" t="str">
        <f t="shared" si="92"/>
        <v>DEJAR</v>
      </c>
      <c r="M212" s="126" t="str">
        <f t="shared" si="93"/>
        <v>DEJAR</v>
      </c>
    </row>
    <row r="213" spans="1:13" x14ac:dyDescent="0.25">
      <c r="A213" s="33" t="s">
        <v>53</v>
      </c>
      <c r="B213" s="33">
        <v>13</v>
      </c>
      <c r="C213" s="33" t="s">
        <v>102</v>
      </c>
      <c r="D213" s="34">
        <v>13.369026512052814</v>
      </c>
      <c r="E213" s="42">
        <v>4</v>
      </c>
      <c r="F213" s="113">
        <f t="shared" si="90"/>
        <v>140.37522520372926</v>
      </c>
      <c r="G213" s="42">
        <v>0.1</v>
      </c>
      <c r="H213" s="33" t="s">
        <v>170</v>
      </c>
      <c r="I213" s="107">
        <f t="shared" si="102"/>
        <v>65.933675901847053</v>
      </c>
      <c r="J213" s="108">
        <f t="shared" si="103"/>
        <v>0.32966837950923522</v>
      </c>
      <c r="K213" s="126" t="str">
        <f t="shared" si="91"/>
        <v>DEJAR</v>
      </c>
      <c r="L213" s="126" t="str">
        <f t="shared" si="92"/>
        <v>DEPURAR</v>
      </c>
      <c r="M213" s="126" t="str">
        <f t="shared" si="93"/>
        <v>DEPURAR</v>
      </c>
    </row>
    <row r="214" spans="1:13" x14ac:dyDescent="0.25">
      <c r="A214" s="33" t="s">
        <v>53</v>
      </c>
      <c r="B214" s="33">
        <v>14</v>
      </c>
      <c r="C214" s="33" t="s">
        <v>96</v>
      </c>
      <c r="D214" s="34">
        <v>25.464812403910123</v>
      </c>
      <c r="E214" s="42">
        <v>15</v>
      </c>
      <c r="F214" s="113">
        <f t="shared" si="90"/>
        <v>509.29786921987943</v>
      </c>
      <c r="G214" s="42">
        <v>0.1</v>
      </c>
      <c r="H214" s="33" t="s">
        <v>170</v>
      </c>
      <c r="I214" s="107">
        <f t="shared" si="102"/>
        <v>306.27418137209492</v>
      </c>
      <c r="J214" s="108">
        <f t="shared" si="103"/>
        <v>1.5313709068604744</v>
      </c>
      <c r="K214" s="126" t="str">
        <f t="shared" si="91"/>
        <v>DEJAR</v>
      </c>
      <c r="L214" s="126" t="str">
        <f t="shared" si="92"/>
        <v>DEJAR</v>
      </c>
      <c r="M214" s="126" t="str">
        <f t="shared" si="93"/>
        <v>DEJAR</v>
      </c>
    </row>
    <row r="215" spans="1:13" x14ac:dyDescent="0.25">
      <c r="A215" s="33" t="s">
        <v>53</v>
      </c>
      <c r="B215" s="33">
        <v>15</v>
      </c>
      <c r="C215" s="33" t="s">
        <v>101</v>
      </c>
      <c r="D215" s="34">
        <v>89.126843413685435</v>
      </c>
      <c r="E215" s="42">
        <v>30</v>
      </c>
      <c r="F215" s="113">
        <f t="shared" si="90"/>
        <v>6238.8988979435235</v>
      </c>
      <c r="G215" s="42">
        <v>0.1</v>
      </c>
      <c r="H215" s="33" t="s">
        <v>170</v>
      </c>
      <c r="I215" s="107">
        <f t="shared" si="102"/>
        <v>6065.9944988320904</v>
      </c>
      <c r="J215" s="108">
        <f t="shared" si="103"/>
        <v>30.329972494160451</v>
      </c>
      <c r="K215" s="126" t="str">
        <f t="shared" si="91"/>
        <v>DEJAR</v>
      </c>
      <c r="L215" s="126" t="str">
        <f t="shared" si="92"/>
        <v>DEJAR</v>
      </c>
      <c r="M215" s="126" t="str">
        <f t="shared" si="93"/>
        <v>DEJAR</v>
      </c>
    </row>
    <row r="216" spans="1:13" x14ac:dyDescent="0.25">
      <c r="A216" s="33" t="s">
        <v>53</v>
      </c>
      <c r="B216" s="33">
        <v>16</v>
      </c>
      <c r="C216" s="33" t="s">
        <v>106</v>
      </c>
      <c r="D216" s="34">
        <v>17.507058527688208</v>
      </c>
      <c r="E216" s="42">
        <v>6</v>
      </c>
      <c r="F216" s="113">
        <f t="shared" si="90"/>
        <v>240.72282099845862</v>
      </c>
      <c r="G216" s="42">
        <v>0.1</v>
      </c>
      <c r="H216" s="33" t="s">
        <v>170</v>
      </c>
      <c r="I216" s="107">
        <f t="shared" si="102"/>
        <v>125.38576871607694</v>
      </c>
      <c r="J216" s="108">
        <f t="shared" si="103"/>
        <v>0.62692884358038459</v>
      </c>
      <c r="K216" s="126" t="str">
        <f t="shared" si="91"/>
        <v>DEJAR</v>
      </c>
      <c r="L216" s="126" t="str">
        <f t="shared" si="92"/>
        <v>DEJAR</v>
      </c>
      <c r="M216" s="126" t="str">
        <f t="shared" si="93"/>
        <v>DEJAR</v>
      </c>
    </row>
    <row r="217" spans="1:13" x14ac:dyDescent="0.25">
      <c r="A217" s="33" t="s">
        <v>53</v>
      </c>
      <c r="B217" s="33">
        <v>17</v>
      </c>
      <c r="C217" s="33" t="s">
        <v>97</v>
      </c>
      <c r="D217" s="34">
        <v>15.915507752443826</v>
      </c>
      <c r="E217" s="42">
        <v>3</v>
      </c>
      <c r="F217" s="113">
        <f t="shared" si="90"/>
        <v>198.94448016401537</v>
      </c>
      <c r="G217" s="42">
        <v>0.1</v>
      </c>
      <c r="H217" s="33" t="s">
        <v>153</v>
      </c>
      <c r="I217" s="109">
        <f t="shared" ref="I217:I220" si="104">6.666+(12.826*(E217)^0.5)*LN(E217)</f>
        <v>31.07198362279307</v>
      </c>
      <c r="J217" s="108">
        <f t="shared" si="103"/>
        <v>0.15535991811396535</v>
      </c>
      <c r="K217" s="126" t="str">
        <f t="shared" si="91"/>
        <v>DEJAR</v>
      </c>
      <c r="L217" s="126" t="str">
        <f t="shared" si="92"/>
        <v>DEPURAR</v>
      </c>
      <c r="M217" s="126" t="str">
        <f t="shared" si="93"/>
        <v>DEPURAR</v>
      </c>
    </row>
    <row r="218" spans="1:13" x14ac:dyDescent="0.25">
      <c r="A218" s="33" t="s">
        <v>53</v>
      </c>
      <c r="B218" s="33">
        <v>18</v>
      </c>
      <c r="C218" s="33" t="s">
        <v>97</v>
      </c>
      <c r="D218" s="34">
        <v>23.236641318567987</v>
      </c>
      <c r="E218" s="42">
        <v>10</v>
      </c>
      <c r="F218" s="113">
        <f t="shared" si="90"/>
        <v>424.07005391761521</v>
      </c>
      <c r="G218" s="42">
        <v>0.1</v>
      </c>
      <c r="H218" s="33" t="s">
        <v>153</v>
      </c>
      <c r="I218" s="109">
        <f t="shared" si="104"/>
        <v>100.05740827111657</v>
      </c>
      <c r="J218" s="108">
        <f t="shared" si="103"/>
        <v>0.50028704135558288</v>
      </c>
      <c r="K218" s="126" t="str">
        <f t="shared" si="91"/>
        <v>DEJAR</v>
      </c>
      <c r="L218" s="126" t="str">
        <f t="shared" si="92"/>
        <v>DEJAR</v>
      </c>
      <c r="M218" s="126" t="str">
        <f t="shared" si="93"/>
        <v>DEJAR</v>
      </c>
    </row>
    <row r="219" spans="1:13" x14ac:dyDescent="0.25">
      <c r="A219" s="33" t="s">
        <v>53</v>
      </c>
      <c r="B219" s="33">
        <v>19</v>
      </c>
      <c r="C219" s="33" t="s">
        <v>97</v>
      </c>
      <c r="D219" s="34">
        <v>10.18592496156405</v>
      </c>
      <c r="E219" s="42">
        <v>4</v>
      </c>
      <c r="F219" s="113">
        <f t="shared" si="90"/>
        <v>81.487659075180716</v>
      </c>
      <c r="G219" s="42">
        <v>0.1</v>
      </c>
      <c r="H219" s="33" t="s">
        <v>153</v>
      </c>
      <c r="I219" s="109">
        <f t="shared" si="104"/>
        <v>42.22722295144743</v>
      </c>
      <c r="J219" s="108">
        <f t="shared" si="103"/>
        <v>0.21113611475723715</v>
      </c>
      <c r="K219" s="126" t="str">
        <f t="shared" si="91"/>
        <v>DEJAR</v>
      </c>
      <c r="L219" s="126" t="str">
        <f t="shared" si="92"/>
        <v>DEPURAR</v>
      </c>
      <c r="M219" s="126" t="str">
        <f t="shared" si="93"/>
        <v>DEPURAR</v>
      </c>
    </row>
    <row r="220" spans="1:13" x14ac:dyDescent="0.25">
      <c r="A220" s="33" t="s">
        <v>53</v>
      </c>
      <c r="B220" s="33">
        <v>20</v>
      </c>
      <c r="C220" s="33" t="s">
        <v>97</v>
      </c>
      <c r="D220" s="34">
        <v>10.18592496156405</v>
      </c>
      <c r="E220" s="42">
        <v>5</v>
      </c>
      <c r="F220" s="113">
        <f t="shared" si="90"/>
        <v>81.487659075180716</v>
      </c>
      <c r="G220" s="42">
        <v>0.1</v>
      </c>
      <c r="H220" s="33" t="s">
        <v>153</v>
      </c>
      <c r="I220" s="109">
        <f t="shared" si="104"/>
        <v>52.824370122452407</v>
      </c>
      <c r="J220" s="108">
        <f t="shared" si="103"/>
        <v>0.26412185061226201</v>
      </c>
      <c r="K220" s="126" t="str">
        <f t="shared" si="91"/>
        <v>DEJAR</v>
      </c>
      <c r="L220" s="126" t="str">
        <f t="shared" si="92"/>
        <v>DEJAR</v>
      </c>
      <c r="M220" s="126" t="str">
        <f t="shared" si="93"/>
        <v>DEJAR</v>
      </c>
    </row>
    <row r="221" spans="1:13" x14ac:dyDescent="0.25">
      <c r="A221" s="33" t="s">
        <v>53</v>
      </c>
      <c r="B221" s="33">
        <v>22</v>
      </c>
      <c r="C221" s="33" t="s">
        <v>106</v>
      </c>
      <c r="D221" s="34">
        <v>25.146502248861246</v>
      </c>
      <c r="E221" s="42">
        <v>20</v>
      </c>
      <c r="F221" s="113">
        <f t="shared" si="90"/>
        <v>496.64500028144801</v>
      </c>
      <c r="G221" s="42">
        <v>0.1</v>
      </c>
      <c r="H221" s="33" t="s">
        <v>170</v>
      </c>
      <c r="I221" s="107">
        <f t="shared" ref="I221:I222" si="105">0.13647*D221^2.38351</f>
        <v>297.22786449051216</v>
      </c>
      <c r="J221" s="108">
        <f t="shared" ref="J221:J225" si="106">(I221/1000)*0.5/G221</f>
        <v>1.4861393224525605</v>
      </c>
      <c r="K221" s="126" t="str">
        <f t="shared" si="91"/>
        <v>DEJAR</v>
      </c>
      <c r="L221" s="126" t="str">
        <f t="shared" si="92"/>
        <v>DEJAR</v>
      </c>
      <c r="M221" s="126" t="str">
        <f t="shared" si="93"/>
        <v>DEJAR</v>
      </c>
    </row>
    <row r="222" spans="1:13" x14ac:dyDescent="0.25">
      <c r="A222" s="33" t="s">
        <v>53</v>
      </c>
      <c r="B222" s="33">
        <v>24</v>
      </c>
      <c r="C222" s="33" t="s">
        <v>96</v>
      </c>
      <c r="D222" s="34">
        <v>152.78887442346073</v>
      </c>
      <c r="E222" s="42">
        <v>30</v>
      </c>
      <c r="F222" s="113">
        <f t="shared" si="90"/>
        <v>18334.723291915656</v>
      </c>
      <c r="G222" s="42">
        <v>0.1</v>
      </c>
      <c r="H222" s="33" t="s">
        <v>170</v>
      </c>
      <c r="I222" s="107">
        <f t="shared" si="105"/>
        <v>21920.056767655497</v>
      </c>
      <c r="J222" s="108">
        <f t="shared" si="106"/>
        <v>109.60028383827748</v>
      </c>
      <c r="K222" s="126" t="str">
        <f t="shared" si="91"/>
        <v>DEJAR</v>
      </c>
      <c r="L222" s="126" t="str">
        <f t="shared" si="92"/>
        <v>DEJAR</v>
      </c>
      <c r="M222" s="126" t="str">
        <f t="shared" si="93"/>
        <v>DEJAR</v>
      </c>
    </row>
    <row r="223" spans="1:13" x14ac:dyDescent="0.25">
      <c r="A223" s="33" t="s">
        <v>54</v>
      </c>
      <c r="B223" s="33">
        <v>1</v>
      </c>
      <c r="C223" s="33" t="s">
        <v>97</v>
      </c>
      <c r="D223" s="34">
        <v>29.921154574594393</v>
      </c>
      <c r="E223" s="42">
        <v>2.5</v>
      </c>
      <c r="F223" s="113">
        <f t="shared" si="90"/>
        <v>703.14937069169594</v>
      </c>
      <c r="G223" s="42">
        <v>0.1</v>
      </c>
      <c r="H223" s="33" t="s">
        <v>153</v>
      </c>
      <c r="I223" s="109">
        <f t="shared" ref="I223:I225" si="107">6.666+(12.826*(E223)^0.5)*LN(E223)</f>
        <v>25.248088908650967</v>
      </c>
      <c r="J223" s="108">
        <f t="shared" si="106"/>
        <v>0.12624044454325481</v>
      </c>
      <c r="K223" s="126" t="str">
        <f t="shared" si="91"/>
        <v>DEJAR</v>
      </c>
      <c r="L223" s="126" t="str">
        <f t="shared" si="92"/>
        <v>DEPURAR</v>
      </c>
      <c r="M223" s="126" t="str">
        <f t="shared" si="93"/>
        <v>DEPURAR</v>
      </c>
    </row>
    <row r="224" spans="1:13" x14ac:dyDescent="0.25">
      <c r="A224" s="33" t="s">
        <v>54</v>
      </c>
      <c r="B224" s="33">
        <v>2</v>
      </c>
      <c r="C224" s="33" t="s">
        <v>97</v>
      </c>
      <c r="D224" s="34">
        <v>11.459165581759555</v>
      </c>
      <c r="E224" s="42">
        <v>2.5</v>
      </c>
      <c r="F224" s="113">
        <f t="shared" si="90"/>
        <v>103.13281851702557</v>
      </c>
      <c r="G224" s="42">
        <v>0.1</v>
      </c>
      <c r="H224" s="33" t="s">
        <v>153</v>
      </c>
      <c r="I224" s="109">
        <f t="shared" si="107"/>
        <v>25.248088908650967</v>
      </c>
      <c r="J224" s="108">
        <f t="shared" si="106"/>
        <v>0.12624044454325481</v>
      </c>
      <c r="K224" s="126" t="str">
        <f t="shared" si="91"/>
        <v>DEJAR</v>
      </c>
      <c r="L224" s="126" t="str">
        <f t="shared" si="92"/>
        <v>DEPURAR</v>
      </c>
      <c r="M224" s="126" t="str">
        <f t="shared" si="93"/>
        <v>DEPURAR</v>
      </c>
    </row>
    <row r="225" spans="1:13" x14ac:dyDescent="0.25">
      <c r="A225" s="33" t="s">
        <v>54</v>
      </c>
      <c r="B225" s="33">
        <v>3</v>
      </c>
      <c r="C225" s="33" t="s">
        <v>97</v>
      </c>
      <c r="D225" s="34">
        <v>13.369026512052814</v>
      </c>
      <c r="E225" s="42">
        <v>2.5</v>
      </c>
      <c r="F225" s="113">
        <f t="shared" si="90"/>
        <v>140.37522520372926</v>
      </c>
      <c r="G225" s="42">
        <v>0.1</v>
      </c>
      <c r="H225" s="33" t="s">
        <v>153</v>
      </c>
      <c r="I225" s="109">
        <f t="shared" si="107"/>
        <v>25.248088908650967</v>
      </c>
      <c r="J225" s="108">
        <f t="shared" si="106"/>
        <v>0.12624044454325481</v>
      </c>
      <c r="K225" s="126" t="str">
        <f t="shared" si="91"/>
        <v>DEJAR</v>
      </c>
      <c r="L225" s="126" t="str">
        <f t="shared" si="92"/>
        <v>DEPURAR</v>
      </c>
      <c r="M225" s="126" t="str">
        <f t="shared" si="93"/>
        <v>DEPURAR</v>
      </c>
    </row>
    <row r="226" spans="1:13" x14ac:dyDescent="0.25">
      <c r="A226" s="33" t="s">
        <v>54</v>
      </c>
      <c r="B226" s="33">
        <v>4</v>
      </c>
      <c r="C226" s="33" t="s">
        <v>111</v>
      </c>
      <c r="D226" s="34">
        <v>31.194395194789902</v>
      </c>
      <c r="E226" s="42">
        <v>22</v>
      </c>
      <c r="F226" s="113">
        <f t="shared" si="90"/>
        <v>764.26511499808157</v>
      </c>
      <c r="G226" s="42">
        <v>0.1</v>
      </c>
      <c r="H226" s="33" t="s">
        <v>170</v>
      </c>
      <c r="I226" s="107">
        <f>0.13647*D226^2.38351</f>
        <v>496.80234429515025</v>
      </c>
      <c r="J226" s="108">
        <f>(I226/1000)*0.5/G226</f>
        <v>2.4840117214757509</v>
      </c>
      <c r="K226" s="126" t="str">
        <f t="shared" si="91"/>
        <v>DEJAR</v>
      </c>
      <c r="L226" s="126" t="str">
        <f t="shared" si="92"/>
        <v>DEJAR</v>
      </c>
      <c r="M226" s="126" t="str">
        <f t="shared" si="93"/>
        <v>DEJAR</v>
      </c>
    </row>
    <row r="227" spans="1:13" x14ac:dyDescent="0.25">
      <c r="A227" s="33" t="s">
        <v>54</v>
      </c>
      <c r="B227" s="33">
        <v>5</v>
      </c>
      <c r="C227" s="33" t="s">
        <v>97</v>
      </c>
      <c r="D227" s="34">
        <v>29.921154574594393</v>
      </c>
      <c r="E227" s="42">
        <v>3</v>
      </c>
      <c r="F227" s="113">
        <f t="shared" si="90"/>
        <v>703.14937069169594</v>
      </c>
      <c r="G227" s="42">
        <v>0.1</v>
      </c>
      <c r="H227" s="33" t="s">
        <v>153</v>
      </c>
      <c r="I227" s="109">
        <f t="shared" ref="I227:I231" si="108">6.666+(12.826*(E227)^0.5)*LN(E227)</f>
        <v>31.07198362279307</v>
      </c>
      <c r="J227" s="108">
        <f t="shared" ref="J227:J231" si="109">(I227/1000)*0.5/G227</f>
        <v>0.15535991811396535</v>
      </c>
      <c r="K227" s="126" t="str">
        <f t="shared" si="91"/>
        <v>DEJAR</v>
      </c>
      <c r="L227" s="126" t="str">
        <f t="shared" si="92"/>
        <v>DEPURAR</v>
      </c>
      <c r="M227" s="126" t="str">
        <f t="shared" si="93"/>
        <v>DEPURAR</v>
      </c>
    </row>
    <row r="228" spans="1:13" x14ac:dyDescent="0.25">
      <c r="A228" s="33" t="s">
        <v>54</v>
      </c>
      <c r="B228" s="33">
        <v>6</v>
      </c>
      <c r="C228" s="33" t="s">
        <v>97</v>
      </c>
      <c r="D228" s="34">
        <v>13.369026512052814</v>
      </c>
      <c r="E228" s="42">
        <v>2</v>
      </c>
      <c r="F228" s="113">
        <f t="shared" si="90"/>
        <v>140.37522520372926</v>
      </c>
      <c r="G228" s="42">
        <v>0.1</v>
      </c>
      <c r="H228" s="33" t="s">
        <v>153</v>
      </c>
      <c r="I228" s="109">
        <f t="shared" si="108"/>
        <v>19.238790948127587</v>
      </c>
      <c r="J228" s="108">
        <f t="shared" si="109"/>
        <v>9.6193954740637924E-2</v>
      </c>
      <c r="K228" s="126" t="str">
        <f t="shared" si="91"/>
        <v>DEJAR</v>
      </c>
      <c r="L228" s="126" t="str">
        <f t="shared" si="92"/>
        <v>DEPURAR</v>
      </c>
      <c r="M228" s="126" t="str">
        <f t="shared" si="93"/>
        <v>DEPURAR</v>
      </c>
    </row>
    <row r="229" spans="1:13" x14ac:dyDescent="0.25">
      <c r="A229" s="33" t="s">
        <v>54</v>
      </c>
      <c r="B229" s="33">
        <v>7</v>
      </c>
      <c r="C229" s="33" t="s">
        <v>97</v>
      </c>
      <c r="D229" s="34">
        <v>10.822545271661802</v>
      </c>
      <c r="E229" s="42">
        <v>2</v>
      </c>
      <c r="F229" s="113">
        <f t="shared" si="90"/>
        <v>91.99192762784071</v>
      </c>
      <c r="G229" s="42">
        <v>0.1</v>
      </c>
      <c r="H229" s="33" t="s">
        <v>153</v>
      </c>
      <c r="I229" s="109">
        <f t="shared" si="108"/>
        <v>19.238790948127587</v>
      </c>
      <c r="J229" s="108">
        <f t="shared" si="109"/>
        <v>9.6193954740637924E-2</v>
      </c>
      <c r="K229" s="126" t="str">
        <f t="shared" si="91"/>
        <v>DEJAR</v>
      </c>
      <c r="L229" s="126" t="str">
        <f t="shared" si="92"/>
        <v>DEPURAR</v>
      </c>
      <c r="M229" s="126" t="str">
        <f t="shared" si="93"/>
        <v>DEPURAR</v>
      </c>
    </row>
    <row r="230" spans="1:13" x14ac:dyDescent="0.25">
      <c r="A230" s="33" t="s">
        <v>54</v>
      </c>
      <c r="B230" s="33">
        <v>8</v>
      </c>
      <c r="C230" s="33" t="s">
        <v>97</v>
      </c>
      <c r="D230" s="34">
        <v>11.459165581759555</v>
      </c>
      <c r="E230" s="42">
        <v>2.5</v>
      </c>
      <c r="F230" s="113">
        <f t="shared" si="90"/>
        <v>103.13281851702557</v>
      </c>
      <c r="G230" s="42">
        <v>0.1</v>
      </c>
      <c r="H230" s="33" t="s">
        <v>153</v>
      </c>
      <c r="I230" s="109">
        <f t="shared" si="108"/>
        <v>25.248088908650967</v>
      </c>
      <c r="J230" s="108">
        <f t="shared" si="109"/>
        <v>0.12624044454325481</v>
      </c>
      <c r="K230" s="126" t="str">
        <f t="shared" si="91"/>
        <v>DEJAR</v>
      </c>
      <c r="L230" s="126" t="str">
        <f t="shared" si="92"/>
        <v>DEPURAR</v>
      </c>
      <c r="M230" s="126" t="str">
        <f t="shared" si="93"/>
        <v>DEPURAR</v>
      </c>
    </row>
    <row r="231" spans="1:13" x14ac:dyDescent="0.25">
      <c r="A231" s="33" t="s">
        <v>54</v>
      </c>
      <c r="B231" s="33">
        <v>9</v>
      </c>
      <c r="C231" s="33" t="s">
        <v>97</v>
      </c>
      <c r="D231" s="34">
        <v>10.18592496156405</v>
      </c>
      <c r="E231" s="42">
        <v>3</v>
      </c>
      <c r="F231" s="113">
        <f t="shared" si="90"/>
        <v>81.487659075180716</v>
      </c>
      <c r="G231" s="42">
        <v>0.1</v>
      </c>
      <c r="H231" s="33" t="s">
        <v>153</v>
      </c>
      <c r="I231" s="109">
        <f t="shared" si="108"/>
        <v>31.07198362279307</v>
      </c>
      <c r="J231" s="108">
        <f t="shared" si="109"/>
        <v>0.15535991811396535</v>
      </c>
      <c r="K231" s="126" t="str">
        <f t="shared" si="91"/>
        <v>DEJAR</v>
      </c>
      <c r="L231" s="126" t="str">
        <f t="shared" si="92"/>
        <v>DEPURAR</v>
      </c>
      <c r="M231" s="126" t="str">
        <f t="shared" si="93"/>
        <v>DEPURAR</v>
      </c>
    </row>
    <row r="232" spans="1:13" x14ac:dyDescent="0.25">
      <c r="A232" s="33" t="s">
        <v>54</v>
      </c>
      <c r="B232" s="33">
        <v>10</v>
      </c>
      <c r="C232" s="33" t="s">
        <v>112</v>
      </c>
      <c r="D232" s="34">
        <v>45.518352171989342</v>
      </c>
      <c r="E232" s="42">
        <v>25</v>
      </c>
      <c r="F232" s="113">
        <f t="shared" si="90"/>
        <v>1627.2862699495799</v>
      </c>
      <c r="G232" s="42">
        <v>0.1</v>
      </c>
      <c r="H232" s="33" t="s">
        <v>170</v>
      </c>
      <c r="I232" s="107">
        <f t="shared" ref="I232:I240" si="110">0.13647*D232^2.38351</f>
        <v>1222.7604173411653</v>
      </c>
      <c r="J232" s="108">
        <f t="shared" ref="J232:J240" si="111">(I232/1000)*0.5/G232</f>
        <v>6.1138020867058263</v>
      </c>
      <c r="K232" s="126" t="str">
        <f t="shared" si="91"/>
        <v>DEJAR</v>
      </c>
      <c r="L232" s="126" t="str">
        <f t="shared" si="92"/>
        <v>DEJAR</v>
      </c>
      <c r="M232" s="126" t="str">
        <f t="shared" si="93"/>
        <v>DEJAR</v>
      </c>
    </row>
    <row r="233" spans="1:13" x14ac:dyDescent="0.25">
      <c r="A233" s="33" t="s">
        <v>54</v>
      </c>
      <c r="B233" s="33">
        <v>11</v>
      </c>
      <c r="C233" s="33" t="s">
        <v>113</v>
      </c>
      <c r="D233" s="34">
        <v>49.338074032575861</v>
      </c>
      <c r="E233" s="42">
        <v>10</v>
      </c>
      <c r="F233" s="113">
        <f t="shared" si="90"/>
        <v>1911.8564543761879</v>
      </c>
      <c r="G233" s="42">
        <v>0.1</v>
      </c>
      <c r="H233" s="33" t="s">
        <v>170</v>
      </c>
      <c r="I233" s="107">
        <f t="shared" si="110"/>
        <v>1481.6781577191218</v>
      </c>
      <c r="J233" s="108">
        <f t="shared" si="111"/>
        <v>7.4083907885956091</v>
      </c>
      <c r="K233" s="126" t="str">
        <f t="shared" si="91"/>
        <v>DEJAR</v>
      </c>
      <c r="L233" s="126" t="str">
        <f t="shared" si="92"/>
        <v>DEJAR</v>
      </c>
      <c r="M233" s="126" t="str">
        <f t="shared" si="93"/>
        <v>DEJAR</v>
      </c>
    </row>
    <row r="234" spans="1:13" x14ac:dyDescent="0.25">
      <c r="A234" s="33" t="s">
        <v>54</v>
      </c>
      <c r="B234" s="33">
        <v>12</v>
      </c>
      <c r="C234" s="33" t="s">
        <v>103</v>
      </c>
      <c r="D234" s="34">
        <v>79.577538762219135</v>
      </c>
      <c r="E234" s="42">
        <v>30</v>
      </c>
      <c r="F234" s="113">
        <f t="shared" si="90"/>
        <v>4973.6120041003851</v>
      </c>
      <c r="G234" s="42">
        <v>0.1</v>
      </c>
      <c r="H234" s="33" t="s">
        <v>170</v>
      </c>
      <c r="I234" s="107">
        <f t="shared" si="110"/>
        <v>4630.0999144693878</v>
      </c>
      <c r="J234" s="108">
        <f t="shared" si="111"/>
        <v>23.150499572346938</v>
      </c>
      <c r="K234" s="126" t="str">
        <f t="shared" si="91"/>
        <v>DEJAR</v>
      </c>
      <c r="L234" s="126" t="str">
        <f t="shared" si="92"/>
        <v>DEJAR</v>
      </c>
      <c r="M234" s="126" t="str">
        <f t="shared" si="93"/>
        <v>DEJAR</v>
      </c>
    </row>
    <row r="235" spans="1:13" x14ac:dyDescent="0.25">
      <c r="A235" s="33" t="s">
        <v>54</v>
      </c>
      <c r="B235" s="33">
        <v>13</v>
      </c>
      <c r="C235" s="33" t="s">
        <v>103</v>
      </c>
      <c r="D235" s="34">
        <v>22.281710853421359</v>
      </c>
      <c r="E235" s="42">
        <v>8</v>
      </c>
      <c r="F235" s="113">
        <f t="shared" si="90"/>
        <v>389.93118112147022</v>
      </c>
      <c r="G235" s="42">
        <v>0.1</v>
      </c>
      <c r="H235" s="33" t="s">
        <v>170</v>
      </c>
      <c r="I235" s="107">
        <f t="shared" si="110"/>
        <v>222.7850284848646</v>
      </c>
      <c r="J235" s="108">
        <f t="shared" si="111"/>
        <v>1.1139251424243228</v>
      </c>
      <c r="K235" s="126" t="str">
        <f t="shared" si="91"/>
        <v>DEJAR</v>
      </c>
      <c r="L235" s="126" t="str">
        <f t="shared" si="92"/>
        <v>DEJAR</v>
      </c>
      <c r="M235" s="126" t="str">
        <f t="shared" si="93"/>
        <v>DEJAR</v>
      </c>
    </row>
    <row r="236" spans="1:13" x14ac:dyDescent="0.25">
      <c r="A236" s="33" t="s">
        <v>54</v>
      </c>
      <c r="B236" s="33">
        <v>14</v>
      </c>
      <c r="C236" s="33" t="s">
        <v>106</v>
      </c>
      <c r="D236" s="34">
        <v>23.873261628665741</v>
      </c>
      <c r="E236" s="42">
        <v>6</v>
      </c>
      <c r="F236" s="113">
        <f t="shared" si="90"/>
        <v>447.62508036903466</v>
      </c>
      <c r="G236" s="42">
        <v>0.1</v>
      </c>
      <c r="H236" s="33" t="s">
        <v>170</v>
      </c>
      <c r="I236" s="107">
        <f t="shared" si="110"/>
        <v>262.60539541896509</v>
      </c>
      <c r="J236" s="108">
        <f t="shared" si="111"/>
        <v>1.3130269770948255</v>
      </c>
      <c r="K236" s="126" t="str">
        <f t="shared" si="91"/>
        <v>DEJAR</v>
      </c>
      <c r="L236" s="126" t="str">
        <f t="shared" si="92"/>
        <v>DEJAR</v>
      </c>
      <c r="M236" s="126" t="str">
        <f t="shared" si="93"/>
        <v>DEJAR</v>
      </c>
    </row>
    <row r="237" spans="1:13" x14ac:dyDescent="0.25">
      <c r="A237" s="33" t="s">
        <v>54</v>
      </c>
      <c r="B237" s="33">
        <v>16</v>
      </c>
      <c r="C237" s="33" t="s">
        <v>114</v>
      </c>
      <c r="D237" s="34">
        <v>25.464812403910123</v>
      </c>
      <c r="E237" s="42">
        <v>10</v>
      </c>
      <c r="F237" s="113">
        <f t="shared" si="90"/>
        <v>509.29786921987943</v>
      </c>
      <c r="G237" s="42">
        <v>0.1</v>
      </c>
      <c r="H237" s="33" t="s">
        <v>170</v>
      </c>
      <c r="I237" s="107">
        <f t="shared" si="110"/>
        <v>306.27418137209492</v>
      </c>
      <c r="J237" s="108">
        <f t="shared" si="111"/>
        <v>1.5313709068604744</v>
      </c>
      <c r="K237" s="126" t="str">
        <f t="shared" si="91"/>
        <v>DEJAR</v>
      </c>
      <c r="L237" s="126" t="str">
        <f t="shared" si="92"/>
        <v>DEJAR</v>
      </c>
      <c r="M237" s="126" t="str">
        <f t="shared" si="93"/>
        <v>DEJAR</v>
      </c>
    </row>
    <row r="238" spans="1:13" x14ac:dyDescent="0.25">
      <c r="A238" s="33" t="s">
        <v>54</v>
      </c>
      <c r="B238" s="33">
        <v>17</v>
      </c>
      <c r="C238" s="33" t="s">
        <v>115</v>
      </c>
      <c r="D238" s="34">
        <v>24.509881938763492</v>
      </c>
      <c r="E238" s="42">
        <v>8</v>
      </c>
      <c r="F238" s="113">
        <f t="shared" si="90"/>
        <v>471.81672915697879</v>
      </c>
      <c r="G238" s="42">
        <v>0.1</v>
      </c>
      <c r="H238" s="33" t="s">
        <v>170</v>
      </c>
      <c r="I238" s="107">
        <f t="shared" si="110"/>
        <v>279.60561022900345</v>
      </c>
      <c r="J238" s="108">
        <f t="shared" si="111"/>
        <v>1.3980280511450172</v>
      </c>
      <c r="K238" s="126" t="str">
        <f t="shared" si="91"/>
        <v>DEJAR</v>
      </c>
      <c r="L238" s="126" t="str">
        <f t="shared" si="92"/>
        <v>DEJAR</v>
      </c>
      <c r="M238" s="126" t="str">
        <f t="shared" si="93"/>
        <v>DEJAR</v>
      </c>
    </row>
    <row r="239" spans="1:13" x14ac:dyDescent="0.25">
      <c r="A239" s="33" t="s">
        <v>54</v>
      </c>
      <c r="B239" s="33">
        <v>18</v>
      </c>
      <c r="C239" s="33" t="s">
        <v>96</v>
      </c>
      <c r="D239" s="34">
        <v>10.822545271661802</v>
      </c>
      <c r="E239" s="42">
        <v>8</v>
      </c>
      <c r="F239" s="113">
        <f t="shared" si="90"/>
        <v>91.99192762784071</v>
      </c>
      <c r="G239" s="42">
        <v>0.1</v>
      </c>
      <c r="H239" s="33" t="s">
        <v>170</v>
      </c>
      <c r="I239" s="107">
        <f t="shared" si="110"/>
        <v>39.844803225585046</v>
      </c>
      <c r="J239" s="108">
        <f t="shared" si="111"/>
        <v>0.19922401612792523</v>
      </c>
      <c r="K239" s="126" t="str">
        <f t="shared" si="91"/>
        <v>DEJAR</v>
      </c>
      <c r="L239" s="126" t="str">
        <f t="shared" si="92"/>
        <v>DEJAR</v>
      </c>
      <c r="M239" s="126" t="str">
        <f t="shared" si="93"/>
        <v>DEJAR</v>
      </c>
    </row>
    <row r="240" spans="1:13" x14ac:dyDescent="0.25">
      <c r="A240" s="33" t="s">
        <v>54</v>
      </c>
      <c r="B240" s="33">
        <v>19</v>
      </c>
      <c r="C240" s="33" t="s">
        <v>114</v>
      </c>
      <c r="D240" s="34">
        <v>24.828192093812369</v>
      </c>
      <c r="E240" s="42">
        <v>6</v>
      </c>
      <c r="F240" s="113">
        <f t="shared" si="90"/>
        <v>484.15128692714779</v>
      </c>
      <c r="G240" s="42">
        <v>0.1</v>
      </c>
      <c r="H240" s="33" t="s">
        <v>170</v>
      </c>
      <c r="I240" s="107">
        <f t="shared" si="110"/>
        <v>288.33859591210984</v>
      </c>
      <c r="J240" s="108">
        <f t="shared" si="111"/>
        <v>1.4416929795605493</v>
      </c>
      <c r="K240" s="126" t="str">
        <f t="shared" si="91"/>
        <v>DEJAR</v>
      </c>
      <c r="L240" s="126" t="str">
        <f t="shared" si="92"/>
        <v>DEJAR</v>
      </c>
      <c r="M240" s="126" t="str">
        <f t="shared" si="93"/>
        <v>DEJAR</v>
      </c>
    </row>
    <row r="241" spans="1:13" x14ac:dyDescent="0.25">
      <c r="A241" s="33" t="s">
        <v>54</v>
      </c>
      <c r="B241" s="33">
        <v>20</v>
      </c>
      <c r="C241" s="33" t="s">
        <v>97</v>
      </c>
      <c r="D241" s="34">
        <v>10.822545271661802</v>
      </c>
      <c r="E241" s="42">
        <v>2</v>
      </c>
      <c r="F241" s="113">
        <f t="shared" si="90"/>
        <v>91.99192762784071</v>
      </c>
      <c r="G241" s="42">
        <v>0.1</v>
      </c>
      <c r="H241" s="33" t="s">
        <v>153</v>
      </c>
      <c r="I241" s="109">
        <f>6.666+(12.826*(E241)^0.5)*LN(E241)</f>
        <v>19.238790948127587</v>
      </c>
      <c r="J241" s="108">
        <f>(I241/1000)*0.5/G241</f>
        <v>9.6193954740637924E-2</v>
      </c>
      <c r="K241" s="126" t="str">
        <f t="shared" si="91"/>
        <v>DEJAR</v>
      </c>
      <c r="L241" s="126" t="str">
        <f t="shared" si="92"/>
        <v>DEPURAR</v>
      </c>
      <c r="M241" s="126" t="str">
        <f t="shared" si="93"/>
        <v>DEPURAR</v>
      </c>
    </row>
    <row r="242" spans="1:13" x14ac:dyDescent="0.25">
      <c r="A242" s="33" t="s">
        <v>54</v>
      </c>
      <c r="B242" s="33">
        <v>21</v>
      </c>
      <c r="C242" s="33" t="s">
        <v>100</v>
      </c>
      <c r="D242" s="34">
        <v>10.18592496156405</v>
      </c>
      <c r="E242" s="42">
        <v>2</v>
      </c>
      <c r="F242" s="113">
        <f t="shared" si="90"/>
        <v>81.487659075180716</v>
      </c>
      <c r="G242" s="42">
        <v>0.1</v>
      </c>
      <c r="H242" s="33" t="s">
        <v>170</v>
      </c>
      <c r="I242" s="107">
        <f t="shared" ref="I242:I244" si="112">0.13647*D242^2.38351</f>
        <v>34.483901639602834</v>
      </c>
      <c r="J242" s="108">
        <f t="shared" ref="J242:J244" si="113">(I242/1000)*0.5/G242</f>
        <v>0.17241950819801416</v>
      </c>
      <c r="K242" s="126" t="str">
        <f t="shared" si="91"/>
        <v>DEJAR</v>
      </c>
      <c r="L242" s="126" t="str">
        <f t="shared" si="92"/>
        <v>DEPURAR</v>
      </c>
      <c r="M242" s="126" t="str">
        <f t="shared" si="93"/>
        <v>DEPURAR</v>
      </c>
    </row>
    <row r="243" spans="1:13" x14ac:dyDescent="0.25">
      <c r="A243" s="33" t="s">
        <v>54</v>
      </c>
      <c r="B243" s="33">
        <v>22</v>
      </c>
      <c r="C243" s="33" t="s">
        <v>98</v>
      </c>
      <c r="D243" s="34">
        <v>10.822545271661802</v>
      </c>
      <c r="E243" s="42">
        <v>2</v>
      </c>
      <c r="F243" s="113">
        <f t="shared" si="90"/>
        <v>91.99192762784071</v>
      </c>
      <c r="G243" s="42">
        <v>0.1</v>
      </c>
      <c r="H243" s="33" t="s">
        <v>170</v>
      </c>
      <c r="I243" s="107">
        <f t="shared" si="112"/>
        <v>39.844803225585046</v>
      </c>
      <c r="J243" s="108">
        <f t="shared" si="113"/>
        <v>0.19922401612792523</v>
      </c>
      <c r="K243" s="126" t="str">
        <f t="shared" si="91"/>
        <v>DEJAR</v>
      </c>
      <c r="L243" s="126" t="str">
        <f t="shared" si="92"/>
        <v>DEPURAR</v>
      </c>
      <c r="M243" s="126" t="str">
        <f t="shared" si="93"/>
        <v>DEPURAR</v>
      </c>
    </row>
    <row r="244" spans="1:13" x14ac:dyDescent="0.25">
      <c r="A244" s="33" t="s">
        <v>54</v>
      </c>
      <c r="B244" s="33">
        <v>23</v>
      </c>
      <c r="C244" s="33" t="s">
        <v>114</v>
      </c>
      <c r="D244" s="34">
        <v>29.284534264496642</v>
      </c>
      <c r="E244" s="42">
        <v>25</v>
      </c>
      <c r="F244" s="113">
        <f t="shared" si="90"/>
        <v>673.54643204329057</v>
      </c>
      <c r="G244" s="42">
        <v>0.1</v>
      </c>
      <c r="H244" s="33" t="s">
        <v>170</v>
      </c>
      <c r="I244" s="107">
        <f t="shared" si="112"/>
        <v>427.35057947961337</v>
      </c>
      <c r="J244" s="108">
        <f t="shared" si="113"/>
        <v>2.1367528973980665</v>
      </c>
      <c r="K244" s="126" t="str">
        <f t="shared" si="91"/>
        <v>DEJAR</v>
      </c>
      <c r="L244" s="126" t="str">
        <f t="shared" si="92"/>
        <v>DEJAR</v>
      </c>
      <c r="M244" s="126" t="str">
        <f t="shared" si="93"/>
        <v>DEJAR</v>
      </c>
    </row>
    <row r="245" spans="1:13" x14ac:dyDescent="0.25">
      <c r="A245" s="33" t="s">
        <v>54</v>
      </c>
      <c r="B245" s="33">
        <v>24</v>
      </c>
      <c r="C245" s="33" t="s">
        <v>97</v>
      </c>
      <c r="D245" s="34">
        <v>10.822545271661802</v>
      </c>
      <c r="E245" s="42">
        <v>1.5</v>
      </c>
      <c r="F245" s="113">
        <f t="shared" si="90"/>
        <v>91.99192762784071</v>
      </c>
      <c r="G245" s="42">
        <v>0.1</v>
      </c>
      <c r="H245" s="33" t="s">
        <v>153</v>
      </c>
      <c r="I245" s="109">
        <f>6.666+(12.826*(E245)^0.5)*LN(E245)</f>
        <v>13.035280163655273</v>
      </c>
      <c r="J245" s="108">
        <f>(I245/1000)*0.5/G245</f>
        <v>6.5176400818276359E-2</v>
      </c>
      <c r="K245" s="126" t="str">
        <f t="shared" si="91"/>
        <v>DEJAR</v>
      </c>
      <c r="L245" s="126" t="str">
        <f t="shared" si="92"/>
        <v>DEPURAR</v>
      </c>
      <c r="M245" s="126" t="str">
        <f t="shared" si="93"/>
        <v>DEPURAR</v>
      </c>
    </row>
    <row r="246" spans="1:13" x14ac:dyDescent="0.25">
      <c r="A246" s="33" t="s">
        <v>54</v>
      </c>
      <c r="B246" s="33">
        <v>25</v>
      </c>
      <c r="C246" s="33" t="s">
        <v>98</v>
      </c>
      <c r="D246" s="34">
        <v>11.777475736808432</v>
      </c>
      <c r="E246" s="42">
        <v>15</v>
      </c>
      <c r="F246" s="113">
        <f t="shared" si="90"/>
        <v>108.94199733781484</v>
      </c>
      <c r="G246" s="42">
        <v>0.1</v>
      </c>
      <c r="H246" s="33" t="s">
        <v>170</v>
      </c>
      <c r="I246" s="107">
        <f t="shared" ref="I246:I247" si="114">0.13647*D246^2.38351</f>
        <v>48.741721531207368</v>
      </c>
      <c r="J246" s="108">
        <f t="shared" ref="J246:J247" si="115">(I246/1000)*0.5/G246</f>
        <v>0.2437086076560368</v>
      </c>
      <c r="K246" s="126" t="str">
        <f t="shared" si="91"/>
        <v>DEJAR</v>
      </c>
      <c r="L246" s="126" t="str">
        <f t="shared" si="92"/>
        <v>DEJAR</v>
      </c>
      <c r="M246" s="126" t="str">
        <f t="shared" si="93"/>
        <v>DEJAR</v>
      </c>
    </row>
    <row r="247" spans="1:13" x14ac:dyDescent="0.25">
      <c r="A247" s="33" t="s">
        <v>54</v>
      </c>
      <c r="B247" s="33">
        <v>26</v>
      </c>
      <c r="C247" s="33" t="s">
        <v>102</v>
      </c>
      <c r="D247" s="34">
        <v>29.284534264496642</v>
      </c>
      <c r="E247" s="42">
        <v>6</v>
      </c>
      <c r="F247" s="113">
        <f t="shared" si="90"/>
        <v>673.54643204329057</v>
      </c>
      <c r="G247" s="42">
        <v>0.1</v>
      </c>
      <c r="H247" s="33" t="s">
        <v>170</v>
      </c>
      <c r="I247" s="107">
        <f t="shared" si="114"/>
        <v>427.35057947961337</v>
      </c>
      <c r="J247" s="108">
        <f t="shared" si="115"/>
        <v>2.1367528973980665</v>
      </c>
      <c r="K247" s="126" t="str">
        <f t="shared" si="91"/>
        <v>DEJAR</v>
      </c>
      <c r="L247" s="126" t="str">
        <f t="shared" si="92"/>
        <v>DEJAR</v>
      </c>
      <c r="M247" s="126" t="str">
        <f t="shared" si="93"/>
        <v>DEJAR</v>
      </c>
    </row>
    <row r="248" spans="1:13" x14ac:dyDescent="0.25">
      <c r="A248" s="33" t="s">
        <v>54</v>
      </c>
      <c r="B248" s="33">
        <v>27</v>
      </c>
      <c r="C248" s="33" t="s">
        <v>97</v>
      </c>
      <c r="D248" s="34">
        <v>13.369026512052814</v>
      </c>
      <c r="E248" s="42">
        <v>2</v>
      </c>
      <c r="F248" s="113">
        <f t="shared" si="90"/>
        <v>140.37522520372926</v>
      </c>
      <c r="G248" s="42">
        <v>0.1</v>
      </c>
      <c r="H248" s="33" t="s">
        <v>153</v>
      </c>
      <c r="I248" s="109">
        <f>6.666+(12.826*(E248)^0.5)*LN(E248)</f>
        <v>19.238790948127587</v>
      </c>
      <c r="J248" s="108">
        <f>(I248/1000)*0.5/G248</f>
        <v>9.6193954740637924E-2</v>
      </c>
      <c r="K248" s="126" t="str">
        <f t="shared" si="91"/>
        <v>DEJAR</v>
      </c>
      <c r="L248" s="126" t="str">
        <f t="shared" si="92"/>
        <v>DEPURAR</v>
      </c>
      <c r="M248" s="126" t="str">
        <f t="shared" si="93"/>
        <v>DEPURAR</v>
      </c>
    </row>
    <row r="249" spans="1:13" x14ac:dyDescent="0.25">
      <c r="A249" s="33" t="s">
        <v>54</v>
      </c>
      <c r="B249" s="33">
        <v>28</v>
      </c>
      <c r="C249" s="33" t="s">
        <v>116</v>
      </c>
      <c r="D249" s="34">
        <v>19.098609302932591</v>
      </c>
      <c r="E249" s="42">
        <v>18</v>
      </c>
      <c r="F249" s="113">
        <f t="shared" si="90"/>
        <v>286.48005143618212</v>
      </c>
      <c r="G249" s="42">
        <v>0.1</v>
      </c>
      <c r="H249" s="33" t="s">
        <v>170</v>
      </c>
      <c r="I249" s="107">
        <f t="shared" ref="I249:I254" si="116">0.13647*D249^2.38351</f>
        <v>154.28285242822537</v>
      </c>
      <c r="J249" s="108">
        <f t="shared" ref="J249:J254" si="117">(I249/1000)*0.5/G249</f>
        <v>0.77141426214112685</v>
      </c>
      <c r="K249" s="126" t="str">
        <f t="shared" si="91"/>
        <v>DEJAR</v>
      </c>
      <c r="L249" s="126" t="str">
        <f t="shared" si="92"/>
        <v>DEJAR</v>
      </c>
      <c r="M249" s="126" t="str">
        <f t="shared" si="93"/>
        <v>DEJAR</v>
      </c>
    </row>
    <row r="250" spans="1:13" x14ac:dyDescent="0.25">
      <c r="A250" s="33" t="s">
        <v>55</v>
      </c>
      <c r="B250" s="33">
        <v>1</v>
      </c>
      <c r="C250" s="33" t="s">
        <v>96</v>
      </c>
      <c r="D250" s="34">
        <v>23.554951473616864</v>
      </c>
      <c r="E250" s="42">
        <v>20</v>
      </c>
      <c r="F250" s="113">
        <f t="shared" si="90"/>
        <v>435.76798935125936</v>
      </c>
      <c r="G250" s="42">
        <v>0.1</v>
      </c>
      <c r="H250" s="33" t="s">
        <v>170</v>
      </c>
      <c r="I250" s="107">
        <f t="shared" si="116"/>
        <v>254.33660458953207</v>
      </c>
      <c r="J250" s="108">
        <f t="shared" si="117"/>
        <v>1.2716830229476601</v>
      </c>
      <c r="K250" s="126" t="str">
        <f t="shared" si="91"/>
        <v>DEJAR</v>
      </c>
      <c r="L250" s="126" t="str">
        <f t="shared" si="92"/>
        <v>DEJAR</v>
      </c>
      <c r="M250" s="126" t="str">
        <f t="shared" si="93"/>
        <v>DEJAR</v>
      </c>
    </row>
    <row r="251" spans="1:13" x14ac:dyDescent="0.25">
      <c r="A251" s="33" t="s">
        <v>55</v>
      </c>
      <c r="B251" s="33">
        <v>2</v>
      </c>
      <c r="C251" s="33" t="s">
        <v>96</v>
      </c>
      <c r="D251" s="34">
        <v>24.509881938763492</v>
      </c>
      <c r="E251" s="42">
        <v>20</v>
      </c>
      <c r="F251" s="113">
        <f t="shared" si="90"/>
        <v>471.81672915697879</v>
      </c>
      <c r="G251" s="42">
        <v>0.1</v>
      </c>
      <c r="H251" s="33" t="s">
        <v>170</v>
      </c>
      <c r="I251" s="107">
        <f t="shared" si="116"/>
        <v>279.60561022900345</v>
      </c>
      <c r="J251" s="108">
        <f t="shared" si="117"/>
        <v>1.3980280511450172</v>
      </c>
      <c r="K251" s="126" t="str">
        <f t="shared" si="91"/>
        <v>DEJAR</v>
      </c>
      <c r="L251" s="126" t="str">
        <f t="shared" si="92"/>
        <v>DEJAR</v>
      </c>
      <c r="M251" s="126" t="str">
        <f t="shared" si="93"/>
        <v>DEJAR</v>
      </c>
    </row>
    <row r="252" spans="1:13" x14ac:dyDescent="0.25">
      <c r="A252" s="33" t="s">
        <v>55</v>
      </c>
      <c r="B252" s="33">
        <v>3</v>
      </c>
      <c r="C252" s="33" t="s">
        <v>96</v>
      </c>
      <c r="D252" s="34">
        <v>23.236641318567987</v>
      </c>
      <c r="E252" s="42">
        <v>15</v>
      </c>
      <c r="F252" s="113">
        <f t="shared" si="90"/>
        <v>424.07005391761521</v>
      </c>
      <c r="G252" s="42">
        <v>0.1</v>
      </c>
      <c r="H252" s="33" t="s">
        <v>170</v>
      </c>
      <c r="I252" s="107">
        <f t="shared" si="116"/>
        <v>246.22097298081303</v>
      </c>
      <c r="J252" s="108">
        <f t="shared" si="117"/>
        <v>1.231104864904065</v>
      </c>
      <c r="K252" s="126" t="str">
        <f t="shared" si="91"/>
        <v>DEJAR</v>
      </c>
      <c r="L252" s="126" t="str">
        <f t="shared" si="92"/>
        <v>DEJAR</v>
      </c>
      <c r="M252" s="126" t="str">
        <f t="shared" si="93"/>
        <v>DEJAR</v>
      </c>
    </row>
    <row r="253" spans="1:13" x14ac:dyDescent="0.25">
      <c r="A253" s="33" t="s">
        <v>55</v>
      </c>
      <c r="B253" s="33">
        <v>4</v>
      </c>
      <c r="C253" s="33" t="s">
        <v>96</v>
      </c>
      <c r="D253" s="34">
        <v>31.194395194789902</v>
      </c>
      <c r="E253" s="42">
        <v>25</v>
      </c>
      <c r="F253" s="113">
        <f t="shared" si="90"/>
        <v>764.26511499808157</v>
      </c>
      <c r="G253" s="42">
        <v>0.1</v>
      </c>
      <c r="H253" s="33" t="s">
        <v>170</v>
      </c>
      <c r="I253" s="107">
        <f t="shared" si="116"/>
        <v>496.80234429515025</v>
      </c>
      <c r="J253" s="108">
        <f t="shared" si="117"/>
        <v>2.4840117214757509</v>
      </c>
      <c r="K253" s="126" t="str">
        <f t="shared" si="91"/>
        <v>DEJAR</v>
      </c>
      <c r="L253" s="126" t="str">
        <f t="shared" si="92"/>
        <v>DEJAR</v>
      </c>
      <c r="M253" s="126" t="str">
        <f t="shared" si="93"/>
        <v>DEJAR</v>
      </c>
    </row>
    <row r="254" spans="1:13" x14ac:dyDescent="0.25">
      <c r="A254" s="33" t="s">
        <v>55</v>
      </c>
      <c r="B254" s="33">
        <v>5</v>
      </c>
      <c r="C254" s="33" t="s">
        <v>96</v>
      </c>
      <c r="D254" s="34">
        <v>17.507058527688208</v>
      </c>
      <c r="E254" s="42">
        <v>8</v>
      </c>
      <c r="F254" s="113">
        <f t="shared" si="90"/>
        <v>240.72282099845862</v>
      </c>
      <c r="G254" s="42">
        <v>0.1</v>
      </c>
      <c r="H254" s="33" t="s">
        <v>170</v>
      </c>
      <c r="I254" s="107">
        <f t="shared" si="116"/>
        <v>125.38576871607694</v>
      </c>
      <c r="J254" s="108">
        <f t="shared" si="117"/>
        <v>0.62692884358038459</v>
      </c>
      <c r="K254" s="126" t="str">
        <f t="shared" si="91"/>
        <v>DEJAR</v>
      </c>
      <c r="L254" s="126" t="str">
        <f t="shared" si="92"/>
        <v>DEJAR</v>
      </c>
      <c r="M254" s="126" t="str">
        <f t="shared" si="93"/>
        <v>DEJAR</v>
      </c>
    </row>
    <row r="255" spans="1:13" x14ac:dyDescent="0.25">
      <c r="A255" s="33" t="s">
        <v>55</v>
      </c>
      <c r="B255" s="33">
        <v>6</v>
      </c>
      <c r="C255" s="33" t="s">
        <v>97</v>
      </c>
      <c r="D255" s="34">
        <v>9.8676148065151725</v>
      </c>
      <c r="E255" s="42">
        <v>3</v>
      </c>
      <c r="F255" s="113">
        <f t="shared" si="90"/>
        <v>76.47425817504751</v>
      </c>
      <c r="G255" s="42">
        <v>0.1</v>
      </c>
      <c r="H255" s="33" t="s">
        <v>153</v>
      </c>
      <c r="I255" s="109">
        <f>6.666+(12.826*(E255)^0.5)*LN(E255)</f>
        <v>31.07198362279307</v>
      </c>
      <c r="J255" s="108">
        <f>(I255/1000)*0.5/G255</f>
        <v>0.15535991811396535</v>
      </c>
      <c r="K255" s="126" t="str">
        <f t="shared" si="91"/>
        <v>DEPURAR</v>
      </c>
      <c r="L255" s="126" t="str">
        <f t="shared" si="92"/>
        <v>DEPURAR</v>
      </c>
      <c r="M255" s="126" t="str">
        <f t="shared" si="93"/>
        <v>DEPURAR</v>
      </c>
    </row>
    <row r="256" spans="1:13" x14ac:dyDescent="0.25">
      <c r="A256" s="33" t="s">
        <v>55</v>
      </c>
      <c r="B256" s="33">
        <v>7</v>
      </c>
      <c r="C256" s="33" t="s">
        <v>103</v>
      </c>
      <c r="D256" s="34">
        <v>24.191571783714618</v>
      </c>
      <c r="E256" s="42">
        <v>15</v>
      </c>
      <c r="F256" s="113">
        <f t="shared" si="90"/>
        <v>459.64132697094118</v>
      </c>
      <c r="G256" s="42">
        <v>0.1</v>
      </c>
      <c r="H256" s="33" t="s">
        <v>170</v>
      </c>
      <c r="I256" s="107">
        <f t="shared" ref="I256:I309" si="118">0.13647*D256^2.38351</f>
        <v>271.02813595928234</v>
      </c>
      <c r="J256" s="108">
        <f t="shared" ref="J256:J309" si="119">(I256/1000)*0.5/G256</f>
        <v>1.3551406797964116</v>
      </c>
      <c r="K256" s="126" t="str">
        <f t="shared" si="91"/>
        <v>DEJAR</v>
      </c>
      <c r="L256" s="126" t="str">
        <f t="shared" si="92"/>
        <v>DEJAR</v>
      </c>
      <c r="M256" s="126" t="str">
        <f t="shared" si="93"/>
        <v>DEJAR</v>
      </c>
    </row>
    <row r="257" spans="1:13" x14ac:dyDescent="0.25">
      <c r="A257" s="33" t="s">
        <v>55</v>
      </c>
      <c r="B257" s="33">
        <v>8</v>
      </c>
      <c r="C257" s="33" t="s">
        <v>103</v>
      </c>
      <c r="D257" s="34">
        <v>19.098609302932591</v>
      </c>
      <c r="E257" s="42">
        <v>20</v>
      </c>
      <c r="F257" s="113">
        <f t="shared" si="90"/>
        <v>286.48005143618212</v>
      </c>
      <c r="G257" s="42">
        <v>0.1</v>
      </c>
      <c r="H257" s="33" t="s">
        <v>170</v>
      </c>
      <c r="I257" s="107">
        <f t="shared" si="118"/>
        <v>154.28285242822537</v>
      </c>
      <c r="J257" s="108">
        <f t="shared" si="119"/>
        <v>0.77141426214112685</v>
      </c>
      <c r="K257" s="126" t="str">
        <f t="shared" si="91"/>
        <v>DEJAR</v>
      </c>
      <c r="L257" s="126" t="str">
        <f t="shared" si="92"/>
        <v>DEJAR</v>
      </c>
      <c r="M257" s="126" t="str">
        <f t="shared" si="93"/>
        <v>DEJAR</v>
      </c>
    </row>
    <row r="258" spans="1:13" x14ac:dyDescent="0.25">
      <c r="A258" s="33" t="s">
        <v>55</v>
      </c>
      <c r="B258" s="33">
        <v>9</v>
      </c>
      <c r="C258" s="33" t="s">
        <v>96</v>
      </c>
      <c r="D258" s="34">
        <v>17.507058527688208</v>
      </c>
      <c r="E258" s="42">
        <v>8</v>
      </c>
      <c r="F258" s="113">
        <f t="shared" si="90"/>
        <v>240.72282099845862</v>
      </c>
      <c r="G258" s="42">
        <v>0.1</v>
      </c>
      <c r="H258" s="33" t="s">
        <v>170</v>
      </c>
      <c r="I258" s="107">
        <f t="shared" si="118"/>
        <v>125.38576871607694</v>
      </c>
      <c r="J258" s="108">
        <f t="shared" si="119"/>
        <v>0.62692884358038459</v>
      </c>
      <c r="K258" s="126" t="str">
        <f t="shared" si="91"/>
        <v>DEJAR</v>
      </c>
      <c r="L258" s="126" t="str">
        <f t="shared" si="92"/>
        <v>DEJAR</v>
      </c>
      <c r="M258" s="126" t="str">
        <f t="shared" si="93"/>
        <v>DEJAR</v>
      </c>
    </row>
    <row r="259" spans="1:13" x14ac:dyDescent="0.25">
      <c r="A259" s="33" t="s">
        <v>55</v>
      </c>
      <c r="B259" s="33">
        <v>10</v>
      </c>
      <c r="C259" s="33" t="s">
        <v>96</v>
      </c>
      <c r="D259" s="34">
        <v>15.597197597394951</v>
      </c>
      <c r="E259" s="42">
        <v>8</v>
      </c>
      <c r="F259" s="113">
        <f t="shared" ref="F259:F322" si="120">(3.1416/4)*D259^2</f>
        <v>191.06627874952039</v>
      </c>
      <c r="G259" s="42">
        <v>0.1</v>
      </c>
      <c r="H259" s="33" t="s">
        <v>170</v>
      </c>
      <c r="I259" s="107">
        <f t="shared" si="118"/>
        <v>95.20847996207722</v>
      </c>
      <c r="J259" s="108">
        <f t="shared" si="119"/>
        <v>0.4760423998103861</v>
      </c>
      <c r="K259" s="126" t="str">
        <f t="shared" ref="K259:K322" si="121">+IF(D259&gt;=10,"DEJAR","DEPURAR")</f>
        <v>DEJAR</v>
      </c>
      <c r="L259" s="126" t="str">
        <f t="shared" ref="L259:L322" si="122">+IF(E259&gt;=5,"DEJAR","DEPURAR")</f>
        <v>DEJAR</v>
      </c>
      <c r="M259" s="126" t="str">
        <f t="shared" ref="M259:M322" si="123">+IF(AND(K259="DEJAR",L259="DEJAR"),"DEJAR","DEPURAR")</f>
        <v>DEJAR</v>
      </c>
    </row>
    <row r="260" spans="1:13" x14ac:dyDescent="0.25">
      <c r="A260" s="33" t="s">
        <v>55</v>
      </c>
      <c r="B260" s="33">
        <v>11</v>
      </c>
      <c r="C260" s="33" t="s">
        <v>106</v>
      </c>
      <c r="D260" s="34">
        <v>17.188748372639331</v>
      </c>
      <c r="E260" s="42">
        <v>22</v>
      </c>
      <c r="F260" s="113">
        <f t="shared" si="120"/>
        <v>232.04884166330748</v>
      </c>
      <c r="G260" s="42">
        <v>0.1</v>
      </c>
      <c r="H260" s="33" t="s">
        <v>170</v>
      </c>
      <c r="I260" s="107">
        <f t="shared" si="118"/>
        <v>120.02016605710401</v>
      </c>
      <c r="J260" s="108">
        <f t="shared" si="119"/>
        <v>0.60010083028551997</v>
      </c>
      <c r="K260" s="126" t="str">
        <f t="shared" si="121"/>
        <v>DEJAR</v>
      </c>
      <c r="L260" s="126" t="str">
        <f t="shared" si="122"/>
        <v>DEJAR</v>
      </c>
      <c r="M260" s="126" t="str">
        <f t="shared" si="123"/>
        <v>DEJAR</v>
      </c>
    </row>
    <row r="261" spans="1:13" x14ac:dyDescent="0.25">
      <c r="A261" s="33" t="s">
        <v>55</v>
      </c>
      <c r="B261" s="33">
        <v>12</v>
      </c>
      <c r="C261" s="33" t="s">
        <v>96</v>
      </c>
      <c r="D261" s="34">
        <v>17.507058527688208</v>
      </c>
      <c r="E261" s="42">
        <v>8</v>
      </c>
      <c r="F261" s="113">
        <f t="shared" si="120"/>
        <v>240.72282099845862</v>
      </c>
      <c r="G261" s="42">
        <v>0.1</v>
      </c>
      <c r="H261" s="33" t="s">
        <v>170</v>
      </c>
      <c r="I261" s="107">
        <f t="shared" si="118"/>
        <v>125.38576871607694</v>
      </c>
      <c r="J261" s="108">
        <f t="shared" si="119"/>
        <v>0.62692884358038459</v>
      </c>
      <c r="K261" s="126" t="str">
        <f t="shared" si="121"/>
        <v>DEJAR</v>
      </c>
      <c r="L261" s="126" t="str">
        <f t="shared" si="122"/>
        <v>DEJAR</v>
      </c>
      <c r="M261" s="126" t="str">
        <f t="shared" si="123"/>
        <v>DEJAR</v>
      </c>
    </row>
    <row r="262" spans="1:13" x14ac:dyDescent="0.25">
      <c r="A262" s="33" t="s">
        <v>55</v>
      </c>
      <c r="B262" s="33">
        <v>13</v>
      </c>
      <c r="C262" s="33" t="s">
        <v>96</v>
      </c>
      <c r="D262" s="34">
        <v>26.419742869056751</v>
      </c>
      <c r="E262" s="42">
        <v>15</v>
      </c>
      <c r="F262" s="113">
        <f t="shared" si="120"/>
        <v>548.21140953996075</v>
      </c>
      <c r="G262" s="42">
        <v>0.1</v>
      </c>
      <c r="H262" s="33" t="s">
        <v>170</v>
      </c>
      <c r="I262" s="107">
        <f t="shared" si="118"/>
        <v>334.36298737647621</v>
      </c>
      <c r="J262" s="108">
        <f t="shared" si="119"/>
        <v>1.6718149368823811</v>
      </c>
      <c r="K262" s="126" t="str">
        <f t="shared" si="121"/>
        <v>DEJAR</v>
      </c>
      <c r="L262" s="126" t="str">
        <f t="shared" si="122"/>
        <v>DEJAR</v>
      </c>
      <c r="M262" s="126" t="str">
        <f t="shared" si="123"/>
        <v>DEJAR</v>
      </c>
    </row>
    <row r="263" spans="1:13" x14ac:dyDescent="0.25">
      <c r="A263" s="33" t="s">
        <v>55</v>
      </c>
      <c r="B263" s="33">
        <v>14</v>
      </c>
      <c r="C263" s="33" t="s">
        <v>96</v>
      </c>
      <c r="D263" s="34">
        <v>24.828192093812369</v>
      </c>
      <c r="E263" s="42">
        <v>25</v>
      </c>
      <c r="F263" s="113">
        <f t="shared" si="120"/>
        <v>484.15128692714779</v>
      </c>
      <c r="G263" s="42">
        <v>0.1</v>
      </c>
      <c r="H263" s="33" t="s">
        <v>170</v>
      </c>
      <c r="I263" s="107">
        <f t="shared" si="118"/>
        <v>288.33859591210984</v>
      </c>
      <c r="J263" s="108">
        <f t="shared" si="119"/>
        <v>1.4416929795605493</v>
      </c>
      <c r="K263" s="126" t="str">
        <f t="shared" si="121"/>
        <v>DEJAR</v>
      </c>
      <c r="L263" s="126" t="str">
        <f t="shared" si="122"/>
        <v>DEJAR</v>
      </c>
      <c r="M263" s="126" t="str">
        <f t="shared" si="123"/>
        <v>DEJAR</v>
      </c>
    </row>
    <row r="264" spans="1:13" x14ac:dyDescent="0.25">
      <c r="A264" s="33" t="s">
        <v>55</v>
      </c>
      <c r="B264" s="33">
        <v>15</v>
      </c>
      <c r="C264" s="33" t="s">
        <v>96</v>
      </c>
      <c r="D264" s="34">
        <v>29.602844419545519</v>
      </c>
      <c r="E264" s="42">
        <v>8</v>
      </c>
      <c r="F264" s="113">
        <f t="shared" si="120"/>
        <v>688.26832357542776</v>
      </c>
      <c r="G264" s="42">
        <v>0.1</v>
      </c>
      <c r="H264" s="33" t="s">
        <v>170</v>
      </c>
      <c r="I264" s="107">
        <f t="shared" si="118"/>
        <v>438.50562179287272</v>
      </c>
      <c r="J264" s="108">
        <f t="shared" si="119"/>
        <v>2.1925281089643636</v>
      </c>
      <c r="K264" s="126" t="str">
        <f t="shared" si="121"/>
        <v>DEJAR</v>
      </c>
      <c r="L264" s="126" t="str">
        <f t="shared" si="122"/>
        <v>DEJAR</v>
      </c>
      <c r="M264" s="126" t="str">
        <f t="shared" si="123"/>
        <v>DEJAR</v>
      </c>
    </row>
    <row r="265" spans="1:13" x14ac:dyDescent="0.25">
      <c r="A265" s="33" t="s">
        <v>55</v>
      </c>
      <c r="B265" s="33">
        <v>16</v>
      </c>
      <c r="C265" s="33" t="s">
        <v>109</v>
      </c>
      <c r="D265" s="34">
        <v>15.278887442346074</v>
      </c>
      <c r="E265" s="42">
        <v>5</v>
      </c>
      <c r="F265" s="113">
        <f t="shared" si="120"/>
        <v>183.34723291915657</v>
      </c>
      <c r="G265" s="42">
        <v>0.1</v>
      </c>
      <c r="H265" s="33" t="s">
        <v>170</v>
      </c>
      <c r="I265" s="107">
        <f t="shared" si="118"/>
        <v>90.642458108728349</v>
      </c>
      <c r="J265" s="108">
        <f t="shared" si="119"/>
        <v>0.45321229054364176</v>
      </c>
      <c r="K265" s="126" t="str">
        <f t="shared" si="121"/>
        <v>DEJAR</v>
      </c>
      <c r="L265" s="126" t="str">
        <f t="shared" si="122"/>
        <v>DEJAR</v>
      </c>
      <c r="M265" s="126" t="str">
        <f t="shared" si="123"/>
        <v>DEJAR</v>
      </c>
    </row>
    <row r="266" spans="1:13" x14ac:dyDescent="0.25">
      <c r="A266" s="33" t="s">
        <v>55</v>
      </c>
      <c r="B266" s="33">
        <v>17</v>
      </c>
      <c r="C266" s="33" t="s">
        <v>96</v>
      </c>
      <c r="D266" s="34">
        <v>15.278887442346074</v>
      </c>
      <c r="E266" s="42">
        <v>8</v>
      </c>
      <c r="F266" s="113">
        <f t="shared" si="120"/>
        <v>183.34723291915657</v>
      </c>
      <c r="G266" s="42">
        <v>0.1</v>
      </c>
      <c r="H266" s="33" t="s">
        <v>170</v>
      </c>
      <c r="I266" s="107">
        <f t="shared" si="118"/>
        <v>90.642458108728349</v>
      </c>
      <c r="J266" s="108">
        <f t="shared" si="119"/>
        <v>0.45321229054364176</v>
      </c>
      <c r="K266" s="126" t="str">
        <f t="shared" si="121"/>
        <v>DEJAR</v>
      </c>
      <c r="L266" s="126" t="str">
        <f t="shared" si="122"/>
        <v>DEJAR</v>
      </c>
      <c r="M266" s="126" t="str">
        <f t="shared" si="123"/>
        <v>DEJAR</v>
      </c>
    </row>
    <row r="267" spans="1:13" x14ac:dyDescent="0.25">
      <c r="A267" s="33" t="s">
        <v>55</v>
      </c>
      <c r="B267" s="33">
        <v>18</v>
      </c>
      <c r="C267" s="33" t="s">
        <v>96</v>
      </c>
      <c r="D267" s="34">
        <v>15.597197597394951</v>
      </c>
      <c r="E267" s="42">
        <v>8</v>
      </c>
      <c r="F267" s="113">
        <f t="shared" si="120"/>
        <v>191.06627874952039</v>
      </c>
      <c r="G267" s="42">
        <v>0.1</v>
      </c>
      <c r="H267" s="33" t="s">
        <v>170</v>
      </c>
      <c r="I267" s="107">
        <f t="shared" si="118"/>
        <v>95.20847996207722</v>
      </c>
      <c r="J267" s="108">
        <f t="shared" si="119"/>
        <v>0.4760423998103861</v>
      </c>
      <c r="K267" s="126" t="str">
        <f t="shared" si="121"/>
        <v>DEJAR</v>
      </c>
      <c r="L267" s="126" t="str">
        <f t="shared" si="122"/>
        <v>DEJAR</v>
      </c>
      <c r="M267" s="126" t="str">
        <f t="shared" si="123"/>
        <v>DEJAR</v>
      </c>
    </row>
    <row r="268" spans="1:13" x14ac:dyDescent="0.25">
      <c r="A268" s="33" t="s">
        <v>55</v>
      </c>
      <c r="B268" s="33">
        <v>19</v>
      </c>
      <c r="C268" s="33" t="s">
        <v>117</v>
      </c>
      <c r="D268" s="34">
        <v>13.050716357003939</v>
      </c>
      <c r="E268" s="42">
        <v>20</v>
      </c>
      <c r="F268" s="113">
        <f t="shared" si="120"/>
        <v>133.77026846228395</v>
      </c>
      <c r="G268" s="42">
        <v>0.1</v>
      </c>
      <c r="H268" s="33" t="s">
        <v>170</v>
      </c>
      <c r="I268" s="107">
        <f t="shared" si="118"/>
        <v>62.253363811848104</v>
      </c>
      <c r="J268" s="108">
        <f t="shared" si="119"/>
        <v>0.31126681905924047</v>
      </c>
      <c r="K268" s="126" t="str">
        <f t="shared" si="121"/>
        <v>DEJAR</v>
      </c>
      <c r="L268" s="126" t="str">
        <f t="shared" si="122"/>
        <v>DEJAR</v>
      </c>
      <c r="M268" s="126" t="str">
        <f t="shared" si="123"/>
        <v>DEJAR</v>
      </c>
    </row>
    <row r="269" spans="1:13" x14ac:dyDescent="0.25">
      <c r="A269" s="33" t="s">
        <v>55</v>
      </c>
      <c r="B269" s="33">
        <v>20</v>
      </c>
      <c r="C269" s="33" t="s">
        <v>118</v>
      </c>
      <c r="D269" s="34">
        <v>17.188748372639331</v>
      </c>
      <c r="E269" s="42">
        <v>8</v>
      </c>
      <c r="F269" s="113">
        <f t="shared" si="120"/>
        <v>232.04884166330748</v>
      </c>
      <c r="G269" s="42">
        <v>0.1</v>
      </c>
      <c r="H269" s="33" t="s">
        <v>170</v>
      </c>
      <c r="I269" s="107">
        <f t="shared" si="118"/>
        <v>120.02016605710401</v>
      </c>
      <c r="J269" s="108">
        <f t="shared" si="119"/>
        <v>0.60010083028551997</v>
      </c>
      <c r="K269" s="126" t="str">
        <f t="shared" si="121"/>
        <v>DEJAR</v>
      </c>
      <c r="L269" s="126" t="str">
        <f t="shared" si="122"/>
        <v>DEJAR</v>
      </c>
      <c r="M269" s="126" t="str">
        <f t="shared" si="123"/>
        <v>DEJAR</v>
      </c>
    </row>
    <row r="270" spans="1:13" x14ac:dyDescent="0.25">
      <c r="A270" s="33" t="s">
        <v>55</v>
      </c>
      <c r="B270" s="33">
        <v>21</v>
      </c>
      <c r="C270" s="33" t="s">
        <v>103</v>
      </c>
      <c r="D270" s="34">
        <v>23.873261628665741</v>
      </c>
      <c r="E270" s="42">
        <v>25</v>
      </c>
      <c r="F270" s="113">
        <f t="shared" si="120"/>
        <v>447.62508036903466</v>
      </c>
      <c r="G270" s="42">
        <v>0.1</v>
      </c>
      <c r="H270" s="33" t="s">
        <v>170</v>
      </c>
      <c r="I270" s="107">
        <f t="shared" si="118"/>
        <v>262.60539541896509</v>
      </c>
      <c r="J270" s="108">
        <f t="shared" si="119"/>
        <v>1.3130269770948255</v>
      </c>
      <c r="K270" s="126" t="str">
        <f t="shared" si="121"/>
        <v>DEJAR</v>
      </c>
      <c r="L270" s="126" t="str">
        <f t="shared" si="122"/>
        <v>DEJAR</v>
      </c>
      <c r="M270" s="126" t="str">
        <f t="shared" si="123"/>
        <v>DEJAR</v>
      </c>
    </row>
    <row r="271" spans="1:13" x14ac:dyDescent="0.25">
      <c r="A271" s="33" t="s">
        <v>55</v>
      </c>
      <c r="B271" s="33">
        <v>22</v>
      </c>
      <c r="C271" s="33" t="s">
        <v>96</v>
      </c>
      <c r="D271" s="34">
        <v>20.053539768079222</v>
      </c>
      <c r="E271" s="42">
        <v>8</v>
      </c>
      <c r="F271" s="113">
        <f t="shared" si="120"/>
        <v>315.84425670839084</v>
      </c>
      <c r="G271" s="42">
        <v>0.1</v>
      </c>
      <c r="H271" s="33" t="s">
        <v>170</v>
      </c>
      <c r="I271" s="107">
        <f t="shared" si="118"/>
        <v>173.30957843308818</v>
      </c>
      <c r="J271" s="108">
        <f t="shared" si="119"/>
        <v>0.86654789216544081</v>
      </c>
      <c r="K271" s="126" t="str">
        <f t="shared" si="121"/>
        <v>DEJAR</v>
      </c>
      <c r="L271" s="126" t="str">
        <f t="shared" si="122"/>
        <v>DEJAR</v>
      </c>
      <c r="M271" s="126" t="str">
        <f t="shared" si="123"/>
        <v>DEJAR</v>
      </c>
    </row>
    <row r="272" spans="1:13" x14ac:dyDescent="0.25">
      <c r="A272" s="33" t="s">
        <v>55</v>
      </c>
      <c r="B272" s="33">
        <v>23</v>
      </c>
      <c r="C272" s="33" t="s">
        <v>103</v>
      </c>
      <c r="D272" s="34">
        <v>17.825368682737086</v>
      </c>
      <c r="E272" s="42">
        <v>8</v>
      </c>
      <c r="F272" s="113">
        <f t="shared" si="120"/>
        <v>249.55595591774087</v>
      </c>
      <c r="G272" s="42">
        <v>0.1</v>
      </c>
      <c r="H272" s="33" t="s">
        <v>170</v>
      </c>
      <c r="I272" s="107">
        <f t="shared" si="118"/>
        <v>130.88805589127705</v>
      </c>
      <c r="J272" s="108">
        <f t="shared" si="119"/>
        <v>0.65444027945638528</v>
      </c>
      <c r="K272" s="126" t="str">
        <f t="shared" si="121"/>
        <v>DEJAR</v>
      </c>
      <c r="L272" s="126" t="str">
        <f t="shared" si="122"/>
        <v>DEJAR</v>
      </c>
      <c r="M272" s="126" t="str">
        <f t="shared" si="123"/>
        <v>DEJAR</v>
      </c>
    </row>
    <row r="273" spans="1:13" x14ac:dyDescent="0.25">
      <c r="A273" s="33" t="s">
        <v>55</v>
      </c>
      <c r="B273" s="33">
        <v>24</v>
      </c>
      <c r="C273" s="33" t="s">
        <v>105</v>
      </c>
      <c r="D273" s="34">
        <v>21.00847023322585</v>
      </c>
      <c r="E273" s="42">
        <v>20</v>
      </c>
      <c r="F273" s="113">
        <f t="shared" si="120"/>
        <v>346.64086223778037</v>
      </c>
      <c r="G273" s="42">
        <v>0.1</v>
      </c>
      <c r="H273" s="33" t="s">
        <v>170</v>
      </c>
      <c r="I273" s="107">
        <f t="shared" si="118"/>
        <v>193.63218163466485</v>
      </c>
      <c r="J273" s="108">
        <f t="shared" si="119"/>
        <v>0.96816090817332412</v>
      </c>
      <c r="K273" s="126" t="str">
        <f t="shared" si="121"/>
        <v>DEJAR</v>
      </c>
      <c r="L273" s="126" t="str">
        <f t="shared" si="122"/>
        <v>DEJAR</v>
      </c>
      <c r="M273" s="126" t="str">
        <f t="shared" si="123"/>
        <v>DEJAR</v>
      </c>
    </row>
    <row r="274" spans="1:13" x14ac:dyDescent="0.25">
      <c r="A274" s="33" t="s">
        <v>55</v>
      </c>
      <c r="B274" s="33">
        <v>25</v>
      </c>
      <c r="C274" s="33" t="s">
        <v>103</v>
      </c>
      <c r="D274" s="34">
        <v>11.777475736808432</v>
      </c>
      <c r="E274" s="42">
        <v>8</v>
      </c>
      <c r="F274" s="113">
        <f t="shared" si="120"/>
        <v>108.94199733781484</v>
      </c>
      <c r="G274" s="42">
        <v>0.1</v>
      </c>
      <c r="H274" s="33" t="s">
        <v>170</v>
      </c>
      <c r="I274" s="107">
        <f t="shared" si="118"/>
        <v>48.741721531207368</v>
      </c>
      <c r="J274" s="108">
        <f t="shared" si="119"/>
        <v>0.2437086076560368</v>
      </c>
      <c r="K274" s="126" t="str">
        <f t="shared" si="121"/>
        <v>DEJAR</v>
      </c>
      <c r="L274" s="126" t="str">
        <f t="shared" si="122"/>
        <v>DEJAR</v>
      </c>
      <c r="M274" s="126" t="str">
        <f t="shared" si="123"/>
        <v>DEJAR</v>
      </c>
    </row>
    <row r="275" spans="1:13" x14ac:dyDescent="0.25">
      <c r="A275" s="33" t="s">
        <v>55</v>
      </c>
      <c r="B275" s="33">
        <v>26</v>
      </c>
      <c r="C275" s="33" t="s">
        <v>96</v>
      </c>
      <c r="D275" s="34">
        <v>11.459165581759555</v>
      </c>
      <c r="E275" s="42">
        <v>8</v>
      </c>
      <c r="F275" s="113">
        <f t="shared" si="120"/>
        <v>103.13281851702557</v>
      </c>
      <c r="G275" s="42">
        <v>0.1</v>
      </c>
      <c r="H275" s="33" t="s">
        <v>170</v>
      </c>
      <c r="I275" s="107">
        <f t="shared" si="118"/>
        <v>45.660319539408313</v>
      </c>
      <c r="J275" s="108">
        <f t="shared" si="119"/>
        <v>0.22830159769704156</v>
      </c>
      <c r="K275" s="126" t="str">
        <f t="shared" si="121"/>
        <v>DEJAR</v>
      </c>
      <c r="L275" s="126" t="str">
        <f t="shared" si="122"/>
        <v>DEJAR</v>
      </c>
      <c r="M275" s="126" t="str">
        <f t="shared" si="123"/>
        <v>DEJAR</v>
      </c>
    </row>
    <row r="276" spans="1:13" x14ac:dyDescent="0.25">
      <c r="A276" s="33" t="s">
        <v>55</v>
      </c>
      <c r="B276" s="33">
        <v>27</v>
      </c>
      <c r="C276" s="33" t="s">
        <v>96</v>
      </c>
      <c r="D276" s="34">
        <v>25.783122558959001</v>
      </c>
      <c r="E276" s="42">
        <v>25</v>
      </c>
      <c r="F276" s="113">
        <f t="shared" si="120"/>
        <v>522.10989374244195</v>
      </c>
      <c r="G276" s="42">
        <v>0.1</v>
      </c>
      <c r="H276" s="33" t="s">
        <v>170</v>
      </c>
      <c r="I276" s="107">
        <f t="shared" si="118"/>
        <v>315.47830601453336</v>
      </c>
      <c r="J276" s="108">
        <f t="shared" si="119"/>
        <v>1.5773915300726666</v>
      </c>
      <c r="K276" s="126" t="str">
        <f t="shared" si="121"/>
        <v>DEJAR</v>
      </c>
      <c r="L276" s="126" t="str">
        <f t="shared" si="122"/>
        <v>DEJAR</v>
      </c>
      <c r="M276" s="126" t="str">
        <f t="shared" si="123"/>
        <v>DEJAR</v>
      </c>
    </row>
    <row r="277" spans="1:13" x14ac:dyDescent="0.25">
      <c r="A277" s="33" t="s">
        <v>55</v>
      </c>
      <c r="B277" s="33">
        <v>28</v>
      </c>
      <c r="C277" s="33" t="s">
        <v>96</v>
      </c>
      <c r="D277" s="34">
        <v>17.507058527688208</v>
      </c>
      <c r="E277" s="42">
        <v>25</v>
      </c>
      <c r="F277" s="113">
        <f t="shared" si="120"/>
        <v>240.72282099845862</v>
      </c>
      <c r="G277" s="42">
        <v>0.1</v>
      </c>
      <c r="H277" s="33" t="s">
        <v>170</v>
      </c>
      <c r="I277" s="107">
        <f t="shared" si="118"/>
        <v>125.38576871607694</v>
      </c>
      <c r="J277" s="108">
        <f t="shared" si="119"/>
        <v>0.62692884358038459</v>
      </c>
      <c r="K277" s="126" t="str">
        <f t="shared" si="121"/>
        <v>DEJAR</v>
      </c>
      <c r="L277" s="126" t="str">
        <f t="shared" si="122"/>
        <v>DEJAR</v>
      </c>
      <c r="M277" s="126" t="str">
        <f t="shared" si="123"/>
        <v>DEJAR</v>
      </c>
    </row>
    <row r="278" spans="1:13" x14ac:dyDescent="0.25">
      <c r="A278" s="33" t="s">
        <v>55</v>
      </c>
      <c r="B278" s="33">
        <v>29</v>
      </c>
      <c r="C278" s="33" t="s">
        <v>103</v>
      </c>
      <c r="D278" s="34">
        <v>14.642267132248321</v>
      </c>
      <c r="E278" s="42">
        <v>10</v>
      </c>
      <c r="F278" s="113">
        <f t="shared" si="120"/>
        <v>168.38660801082264</v>
      </c>
      <c r="G278" s="42">
        <v>0.1</v>
      </c>
      <c r="H278" s="33" t="s">
        <v>170</v>
      </c>
      <c r="I278" s="107">
        <f t="shared" si="118"/>
        <v>81.898564993474494</v>
      </c>
      <c r="J278" s="108">
        <f t="shared" si="119"/>
        <v>0.40949282496737244</v>
      </c>
      <c r="K278" s="126" t="str">
        <f t="shared" si="121"/>
        <v>DEJAR</v>
      </c>
      <c r="L278" s="126" t="str">
        <f t="shared" si="122"/>
        <v>DEJAR</v>
      </c>
      <c r="M278" s="126" t="str">
        <f t="shared" si="123"/>
        <v>DEJAR</v>
      </c>
    </row>
    <row r="279" spans="1:13" x14ac:dyDescent="0.25">
      <c r="A279" s="33" t="s">
        <v>55</v>
      </c>
      <c r="B279" s="33">
        <v>31</v>
      </c>
      <c r="C279" s="33" t="s">
        <v>103</v>
      </c>
      <c r="D279" s="34">
        <v>14.960577287297196</v>
      </c>
      <c r="E279" s="42">
        <v>8</v>
      </c>
      <c r="F279" s="113">
        <f t="shared" si="120"/>
        <v>175.78734267292398</v>
      </c>
      <c r="G279" s="42">
        <v>0.1</v>
      </c>
      <c r="H279" s="33" t="s">
        <v>170</v>
      </c>
      <c r="I279" s="107">
        <f t="shared" si="118"/>
        <v>86.206167554351623</v>
      </c>
      <c r="J279" s="108">
        <f t="shared" si="119"/>
        <v>0.4310308377717581</v>
      </c>
      <c r="K279" s="126" t="str">
        <f t="shared" si="121"/>
        <v>DEJAR</v>
      </c>
      <c r="L279" s="126" t="str">
        <f t="shared" si="122"/>
        <v>DEJAR</v>
      </c>
      <c r="M279" s="126" t="str">
        <f t="shared" si="123"/>
        <v>DEJAR</v>
      </c>
    </row>
    <row r="280" spans="1:13" x14ac:dyDescent="0.25">
      <c r="A280" s="33" t="s">
        <v>55</v>
      </c>
      <c r="B280" s="33">
        <v>32</v>
      </c>
      <c r="C280" s="33" t="s">
        <v>119</v>
      </c>
      <c r="D280" s="34">
        <v>21.963400698372482</v>
      </c>
      <c r="E280" s="42">
        <v>8</v>
      </c>
      <c r="F280" s="113">
        <f t="shared" si="120"/>
        <v>378.86986802435092</v>
      </c>
      <c r="G280" s="42">
        <v>0.1</v>
      </c>
      <c r="H280" s="33" t="s">
        <v>170</v>
      </c>
      <c r="I280" s="107">
        <f t="shared" si="118"/>
        <v>215.27399434582907</v>
      </c>
      <c r="J280" s="108">
        <f t="shared" si="119"/>
        <v>1.0763699717291453</v>
      </c>
      <c r="K280" s="126" t="str">
        <f t="shared" si="121"/>
        <v>DEJAR</v>
      </c>
      <c r="L280" s="126" t="str">
        <f t="shared" si="122"/>
        <v>DEJAR</v>
      </c>
      <c r="M280" s="126" t="str">
        <f t="shared" si="123"/>
        <v>DEJAR</v>
      </c>
    </row>
    <row r="281" spans="1:13" x14ac:dyDescent="0.25">
      <c r="A281" s="33" t="s">
        <v>55</v>
      </c>
      <c r="B281" s="33">
        <v>33</v>
      </c>
      <c r="C281" s="33" t="s">
        <v>119</v>
      </c>
      <c r="D281" s="34">
        <v>13.369026512052814</v>
      </c>
      <c r="E281" s="42">
        <v>20</v>
      </c>
      <c r="F281" s="113">
        <f t="shared" si="120"/>
        <v>140.37522520372926</v>
      </c>
      <c r="G281" s="42">
        <v>0.1</v>
      </c>
      <c r="H281" s="33" t="s">
        <v>170</v>
      </c>
      <c r="I281" s="107">
        <f t="shared" si="118"/>
        <v>65.933675901847053</v>
      </c>
      <c r="J281" s="108">
        <f t="shared" si="119"/>
        <v>0.32966837950923522</v>
      </c>
      <c r="K281" s="126" t="str">
        <f t="shared" si="121"/>
        <v>DEJAR</v>
      </c>
      <c r="L281" s="126" t="str">
        <f t="shared" si="122"/>
        <v>DEJAR</v>
      </c>
      <c r="M281" s="126" t="str">
        <f t="shared" si="123"/>
        <v>DEJAR</v>
      </c>
    </row>
    <row r="282" spans="1:13" x14ac:dyDescent="0.25">
      <c r="A282" s="33" t="s">
        <v>55</v>
      </c>
      <c r="B282" s="33">
        <v>34</v>
      </c>
      <c r="C282" s="33" t="s">
        <v>103</v>
      </c>
      <c r="D282" s="34">
        <v>17.507058527688208</v>
      </c>
      <c r="E282" s="42">
        <v>8</v>
      </c>
      <c r="F282" s="113">
        <f t="shared" si="120"/>
        <v>240.72282099845862</v>
      </c>
      <c r="G282" s="42">
        <v>0.1</v>
      </c>
      <c r="H282" s="33" t="s">
        <v>170</v>
      </c>
      <c r="I282" s="107">
        <f t="shared" si="118"/>
        <v>125.38576871607694</v>
      </c>
      <c r="J282" s="108">
        <f t="shared" si="119"/>
        <v>0.62692884358038459</v>
      </c>
      <c r="K282" s="126" t="str">
        <f t="shared" si="121"/>
        <v>DEJAR</v>
      </c>
      <c r="L282" s="126" t="str">
        <f t="shared" si="122"/>
        <v>DEJAR</v>
      </c>
      <c r="M282" s="126" t="str">
        <f t="shared" si="123"/>
        <v>DEJAR</v>
      </c>
    </row>
    <row r="283" spans="1:13" x14ac:dyDescent="0.25">
      <c r="A283" s="33" t="s">
        <v>55</v>
      </c>
      <c r="B283" s="33">
        <v>35</v>
      </c>
      <c r="C283" s="33" t="s">
        <v>120</v>
      </c>
      <c r="D283" s="34">
        <v>12.095785891857309</v>
      </c>
      <c r="E283" s="42">
        <v>20</v>
      </c>
      <c r="F283" s="113">
        <f t="shared" si="120"/>
        <v>114.91033174273529</v>
      </c>
      <c r="G283" s="42">
        <v>0.1</v>
      </c>
      <c r="H283" s="33" t="s">
        <v>170</v>
      </c>
      <c r="I283" s="107">
        <f t="shared" si="118"/>
        <v>51.940529564627447</v>
      </c>
      <c r="J283" s="108">
        <f t="shared" si="119"/>
        <v>0.25970264782313723</v>
      </c>
      <c r="K283" s="126" t="str">
        <f t="shared" si="121"/>
        <v>DEJAR</v>
      </c>
      <c r="L283" s="126" t="str">
        <f t="shared" si="122"/>
        <v>DEJAR</v>
      </c>
      <c r="M283" s="126" t="str">
        <f t="shared" si="123"/>
        <v>DEJAR</v>
      </c>
    </row>
    <row r="284" spans="1:13" x14ac:dyDescent="0.25">
      <c r="A284" s="33" t="s">
        <v>55</v>
      </c>
      <c r="B284" s="33">
        <v>36</v>
      </c>
      <c r="C284" s="33" t="s">
        <v>96</v>
      </c>
      <c r="D284" s="34">
        <v>23.554951473616864</v>
      </c>
      <c r="E284" s="42">
        <v>8</v>
      </c>
      <c r="F284" s="113">
        <f t="shared" si="120"/>
        <v>435.76798935125936</v>
      </c>
      <c r="G284" s="42">
        <v>0.1</v>
      </c>
      <c r="H284" s="33" t="s">
        <v>170</v>
      </c>
      <c r="I284" s="107">
        <f t="shared" si="118"/>
        <v>254.33660458953207</v>
      </c>
      <c r="J284" s="108">
        <f t="shared" si="119"/>
        <v>1.2716830229476601</v>
      </c>
      <c r="K284" s="126" t="str">
        <f t="shared" si="121"/>
        <v>DEJAR</v>
      </c>
      <c r="L284" s="126" t="str">
        <f t="shared" si="122"/>
        <v>DEJAR</v>
      </c>
      <c r="M284" s="126" t="str">
        <f t="shared" si="123"/>
        <v>DEJAR</v>
      </c>
    </row>
    <row r="285" spans="1:13" x14ac:dyDescent="0.25">
      <c r="A285" s="33" t="s">
        <v>55</v>
      </c>
      <c r="B285" s="33">
        <v>37</v>
      </c>
      <c r="C285" s="33" t="s">
        <v>119</v>
      </c>
      <c r="D285" s="34">
        <v>20.690160078176977</v>
      </c>
      <c r="E285" s="42">
        <v>25</v>
      </c>
      <c r="F285" s="113">
        <f t="shared" si="120"/>
        <v>336.21617147718604</v>
      </c>
      <c r="G285" s="42">
        <v>0.1</v>
      </c>
      <c r="H285" s="33" t="s">
        <v>170</v>
      </c>
      <c r="I285" s="107">
        <f t="shared" si="118"/>
        <v>186.71254020763374</v>
      </c>
      <c r="J285" s="108">
        <f t="shared" si="119"/>
        <v>0.93356270103816863</v>
      </c>
      <c r="K285" s="126" t="str">
        <f t="shared" si="121"/>
        <v>DEJAR</v>
      </c>
      <c r="L285" s="126" t="str">
        <f t="shared" si="122"/>
        <v>DEJAR</v>
      </c>
      <c r="M285" s="126" t="str">
        <f t="shared" si="123"/>
        <v>DEJAR</v>
      </c>
    </row>
    <row r="286" spans="1:13" x14ac:dyDescent="0.25">
      <c r="A286" s="33" t="s">
        <v>55</v>
      </c>
      <c r="B286" s="33">
        <v>38</v>
      </c>
      <c r="C286" s="33" t="s">
        <v>96</v>
      </c>
      <c r="D286" s="34">
        <v>14.323956977199444</v>
      </c>
      <c r="E286" s="42">
        <v>12</v>
      </c>
      <c r="F286" s="113">
        <f t="shared" si="120"/>
        <v>161.14502893285245</v>
      </c>
      <c r="G286" s="42">
        <v>0.1</v>
      </c>
      <c r="H286" s="33" t="s">
        <v>170</v>
      </c>
      <c r="I286" s="107">
        <f t="shared" si="118"/>
        <v>77.718593342580505</v>
      </c>
      <c r="J286" s="108">
        <f t="shared" si="119"/>
        <v>0.3885929667129025</v>
      </c>
      <c r="K286" s="126" t="str">
        <f t="shared" si="121"/>
        <v>DEJAR</v>
      </c>
      <c r="L286" s="126" t="str">
        <f t="shared" si="122"/>
        <v>DEJAR</v>
      </c>
      <c r="M286" s="126" t="str">
        <f t="shared" si="123"/>
        <v>DEJAR</v>
      </c>
    </row>
    <row r="287" spans="1:13" x14ac:dyDescent="0.25">
      <c r="A287" s="33" t="s">
        <v>55</v>
      </c>
      <c r="B287" s="33">
        <v>39</v>
      </c>
      <c r="C287" s="33" t="s">
        <v>96</v>
      </c>
      <c r="D287" s="34">
        <v>15.915507752443826</v>
      </c>
      <c r="E287" s="42">
        <v>25</v>
      </c>
      <c r="F287" s="113">
        <f t="shared" si="120"/>
        <v>198.94448016401537</v>
      </c>
      <c r="G287" s="42">
        <v>0.1</v>
      </c>
      <c r="H287" s="33" t="s">
        <v>170</v>
      </c>
      <c r="I287" s="107">
        <f t="shared" si="118"/>
        <v>99.905263103015685</v>
      </c>
      <c r="J287" s="108">
        <f t="shared" si="119"/>
        <v>0.49952631551507842</v>
      </c>
      <c r="K287" s="126" t="str">
        <f t="shared" si="121"/>
        <v>DEJAR</v>
      </c>
      <c r="L287" s="126" t="str">
        <f t="shared" si="122"/>
        <v>DEJAR</v>
      </c>
      <c r="M287" s="126" t="str">
        <f t="shared" si="123"/>
        <v>DEJAR</v>
      </c>
    </row>
    <row r="288" spans="1:13" x14ac:dyDescent="0.25">
      <c r="A288" s="33" t="s">
        <v>55</v>
      </c>
      <c r="B288" s="33">
        <v>40</v>
      </c>
      <c r="C288" s="33" t="s">
        <v>121</v>
      </c>
      <c r="D288" s="34">
        <v>16.552128062541581</v>
      </c>
      <c r="E288" s="42">
        <v>8</v>
      </c>
      <c r="F288" s="113">
        <f t="shared" si="120"/>
        <v>215.17834974539909</v>
      </c>
      <c r="G288" s="42">
        <v>0.1</v>
      </c>
      <c r="H288" s="33" t="s">
        <v>170</v>
      </c>
      <c r="I288" s="107">
        <f t="shared" si="118"/>
        <v>109.69516921537372</v>
      </c>
      <c r="J288" s="108">
        <f t="shared" si="119"/>
        <v>0.54847584607686861</v>
      </c>
      <c r="K288" s="126" t="str">
        <f t="shared" si="121"/>
        <v>DEJAR</v>
      </c>
      <c r="L288" s="126" t="str">
        <f t="shared" si="122"/>
        <v>DEJAR</v>
      </c>
      <c r="M288" s="126" t="str">
        <f t="shared" si="123"/>
        <v>DEJAR</v>
      </c>
    </row>
    <row r="289" spans="1:13" x14ac:dyDescent="0.25">
      <c r="A289" s="33" t="s">
        <v>55</v>
      </c>
      <c r="B289" s="33">
        <v>41</v>
      </c>
      <c r="C289" s="33" t="s">
        <v>121</v>
      </c>
      <c r="D289" s="34">
        <v>17.507058527688208</v>
      </c>
      <c r="E289" s="42">
        <v>10</v>
      </c>
      <c r="F289" s="113">
        <f t="shared" si="120"/>
        <v>240.72282099845862</v>
      </c>
      <c r="G289" s="42">
        <v>0.1</v>
      </c>
      <c r="H289" s="33" t="s">
        <v>170</v>
      </c>
      <c r="I289" s="107">
        <f t="shared" si="118"/>
        <v>125.38576871607694</v>
      </c>
      <c r="J289" s="108">
        <f t="shared" si="119"/>
        <v>0.62692884358038459</v>
      </c>
      <c r="K289" s="126" t="str">
        <f t="shared" si="121"/>
        <v>DEJAR</v>
      </c>
      <c r="L289" s="126" t="str">
        <f t="shared" si="122"/>
        <v>DEJAR</v>
      </c>
      <c r="M289" s="126" t="str">
        <f t="shared" si="123"/>
        <v>DEJAR</v>
      </c>
    </row>
    <row r="290" spans="1:13" x14ac:dyDescent="0.25">
      <c r="A290" s="33" t="s">
        <v>55</v>
      </c>
      <c r="B290" s="33">
        <v>42</v>
      </c>
      <c r="C290" s="33" t="s">
        <v>96</v>
      </c>
      <c r="D290" s="34">
        <v>14.005646822150567</v>
      </c>
      <c r="E290" s="42">
        <v>22</v>
      </c>
      <c r="F290" s="113">
        <f t="shared" si="120"/>
        <v>154.06260543901348</v>
      </c>
      <c r="G290" s="42">
        <v>0.1</v>
      </c>
      <c r="H290" s="33" t="s">
        <v>170</v>
      </c>
      <c r="I290" s="107">
        <f t="shared" si="118"/>
        <v>73.665181252498542</v>
      </c>
      <c r="J290" s="108">
        <f t="shared" si="119"/>
        <v>0.36832590626249273</v>
      </c>
      <c r="K290" s="126" t="str">
        <f t="shared" si="121"/>
        <v>DEJAR</v>
      </c>
      <c r="L290" s="126" t="str">
        <f t="shared" si="122"/>
        <v>DEJAR</v>
      </c>
      <c r="M290" s="126" t="str">
        <f t="shared" si="123"/>
        <v>DEJAR</v>
      </c>
    </row>
    <row r="291" spans="1:13" x14ac:dyDescent="0.25">
      <c r="A291" s="33" t="s">
        <v>55</v>
      </c>
      <c r="B291" s="33">
        <v>43</v>
      </c>
      <c r="C291" s="33" t="s">
        <v>96</v>
      </c>
      <c r="D291" s="34">
        <v>18.780299147883717</v>
      </c>
      <c r="E291" s="42">
        <v>25</v>
      </c>
      <c r="F291" s="113">
        <f t="shared" si="120"/>
        <v>277.01029418037507</v>
      </c>
      <c r="G291" s="42">
        <v>0.1</v>
      </c>
      <c r="H291" s="33" t="s">
        <v>170</v>
      </c>
      <c r="I291" s="107">
        <f t="shared" si="118"/>
        <v>148.22445121913327</v>
      </c>
      <c r="J291" s="108">
        <f t="shared" si="119"/>
        <v>0.74112225609566629</v>
      </c>
      <c r="K291" s="126" t="str">
        <f t="shared" si="121"/>
        <v>DEJAR</v>
      </c>
      <c r="L291" s="126" t="str">
        <f t="shared" si="122"/>
        <v>DEJAR</v>
      </c>
      <c r="M291" s="126" t="str">
        <f t="shared" si="123"/>
        <v>DEJAR</v>
      </c>
    </row>
    <row r="292" spans="1:13" x14ac:dyDescent="0.25">
      <c r="A292" s="33" t="s">
        <v>55</v>
      </c>
      <c r="B292" s="33">
        <v>44</v>
      </c>
      <c r="C292" s="33" t="s">
        <v>103</v>
      </c>
      <c r="D292" s="34">
        <v>14.960577287297196</v>
      </c>
      <c r="E292" s="42">
        <v>10</v>
      </c>
      <c r="F292" s="113">
        <f t="shared" si="120"/>
        <v>175.78734267292398</v>
      </c>
      <c r="G292" s="42">
        <v>0.1</v>
      </c>
      <c r="H292" s="33" t="s">
        <v>170</v>
      </c>
      <c r="I292" s="107">
        <f t="shared" si="118"/>
        <v>86.206167554351623</v>
      </c>
      <c r="J292" s="108">
        <f t="shared" si="119"/>
        <v>0.4310308377717581</v>
      </c>
      <c r="K292" s="126" t="str">
        <f t="shared" si="121"/>
        <v>DEJAR</v>
      </c>
      <c r="L292" s="126" t="str">
        <f t="shared" si="122"/>
        <v>DEJAR</v>
      </c>
      <c r="M292" s="126" t="str">
        <f t="shared" si="123"/>
        <v>DEJAR</v>
      </c>
    </row>
    <row r="293" spans="1:13" x14ac:dyDescent="0.25">
      <c r="A293" s="33" t="s">
        <v>55</v>
      </c>
      <c r="B293" s="33">
        <v>45</v>
      </c>
      <c r="C293" s="33" t="s">
        <v>96</v>
      </c>
      <c r="D293" s="34">
        <v>9.8676148065151725</v>
      </c>
      <c r="E293" s="42">
        <v>18</v>
      </c>
      <c r="F293" s="113">
        <f t="shared" si="120"/>
        <v>76.47425817504751</v>
      </c>
      <c r="G293" s="42">
        <v>0.1</v>
      </c>
      <c r="H293" s="33" t="s">
        <v>170</v>
      </c>
      <c r="I293" s="107">
        <f t="shared" si="118"/>
        <v>31.97068074456115</v>
      </c>
      <c r="J293" s="108">
        <f t="shared" si="119"/>
        <v>0.15985340372280574</v>
      </c>
      <c r="K293" s="126" t="str">
        <f t="shared" si="121"/>
        <v>DEPURAR</v>
      </c>
      <c r="L293" s="126" t="str">
        <f t="shared" si="122"/>
        <v>DEJAR</v>
      </c>
      <c r="M293" s="126" t="str">
        <f t="shared" si="123"/>
        <v>DEPURAR</v>
      </c>
    </row>
    <row r="294" spans="1:13" x14ac:dyDescent="0.25">
      <c r="A294" s="33" t="s">
        <v>55</v>
      </c>
      <c r="B294" s="33">
        <v>46</v>
      </c>
      <c r="C294" s="33" t="s">
        <v>96</v>
      </c>
      <c r="D294" s="34">
        <v>14.005646822150567</v>
      </c>
      <c r="E294" s="42">
        <v>8</v>
      </c>
      <c r="F294" s="113">
        <f t="shared" si="120"/>
        <v>154.06260543901348</v>
      </c>
      <c r="G294" s="42">
        <v>0.1</v>
      </c>
      <c r="H294" s="33" t="s">
        <v>170</v>
      </c>
      <c r="I294" s="107">
        <f t="shared" si="118"/>
        <v>73.665181252498542</v>
      </c>
      <c r="J294" s="108">
        <f t="shared" si="119"/>
        <v>0.36832590626249273</v>
      </c>
      <c r="K294" s="126" t="str">
        <f t="shared" si="121"/>
        <v>DEJAR</v>
      </c>
      <c r="L294" s="126" t="str">
        <f t="shared" si="122"/>
        <v>DEJAR</v>
      </c>
      <c r="M294" s="126" t="str">
        <f t="shared" si="123"/>
        <v>DEJAR</v>
      </c>
    </row>
    <row r="295" spans="1:13" x14ac:dyDescent="0.25">
      <c r="A295" s="33" t="s">
        <v>55</v>
      </c>
      <c r="B295" s="33">
        <v>47</v>
      </c>
      <c r="C295" s="33" t="s">
        <v>103</v>
      </c>
      <c r="D295" s="34">
        <v>15.597197597394951</v>
      </c>
      <c r="E295" s="42">
        <v>15</v>
      </c>
      <c r="F295" s="113">
        <f t="shared" si="120"/>
        <v>191.06627874952039</v>
      </c>
      <c r="G295" s="42">
        <v>0.1</v>
      </c>
      <c r="H295" s="33" t="s">
        <v>170</v>
      </c>
      <c r="I295" s="107">
        <f t="shared" si="118"/>
        <v>95.20847996207722</v>
      </c>
      <c r="J295" s="108">
        <f t="shared" si="119"/>
        <v>0.4760423998103861</v>
      </c>
      <c r="K295" s="126" t="str">
        <f t="shared" si="121"/>
        <v>DEJAR</v>
      </c>
      <c r="L295" s="126" t="str">
        <f t="shared" si="122"/>
        <v>DEJAR</v>
      </c>
      <c r="M295" s="126" t="str">
        <f t="shared" si="123"/>
        <v>DEJAR</v>
      </c>
    </row>
    <row r="296" spans="1:13" x14ac:dyDescent="0.25">
      <c r="A296" s="33" t="s">
        <v>55</v>
      </c>
      <c r="B296" s="33">
        <v>48</v>
      </c>
      <c r="C296" s="33" t="s">
        <v>96</v>
      </c>
      <c r="D296" s="34">
        <v>14.960577287297196</v>
      </c>
      <c r="E296" s="42">
        <v>8</v>
      </c>
      <c r="F296" s="113">
        <f t="shared" si="120"/>
        <v>175.78734267292398</v>
      </c>
      <c r="G296" s="42">
        <v>0.1</v>
      </c>
      <c r="H296" s="33" t="s">
        <v>170</v>
      </c>
      <c r="I296" s="107">
        <f t="shared" si="118"/>
        <v>86.206167554351623</v>
      </c>
      <c r="J296" s="108">
        <f t="shared" si="119"/>
        <v>0.4310308377717581</v>
      </c>
      <c r="K296" s="126" t="str">
        <f t="shared" si="121"/>
        <v>DEJAR</v>
      </c>
      <c r="L296" s="126" t="str">
        <f t="shared" si="122"/>
        <v>DEJAR</v>
      </c>
      <c r="M296" s="126" t="str">
        <f t="shared" si="123"/>
        <v>DEJAR</v>
      </c>
    </row>
    <row r="297" spans="1:13" x14ac:dyDescent="0.25">
      <c r="A297" s="33" t="s">
        <v>55</v>
      </c>
      <c r="B297" s="33">
        <v>49</v>
      </c>
      <c r="C297" s="33" t="s">
        <v>119</v>
      </c>
      <c r="D297" s="34">
        <v>23.236641318567987</v>
      </c>
      <c r="E297" s="42">
        <v>25</v>
      </c>
      <c r="F297" s="113">
        <f t="shared" si="120"/>
        <v>424.07005391761521</v>
      </c>
      <c r="G297" s="42">
        <v>0.1</v>
      </c>
      <c r="H297" s="33" t="s">
        <v>170</v>
      </c>
      <c r="I297" s="107">
        <f t="shared" si="118"/>
        <v>246.22097298081303</v>
      </c>
      <c r="J297" s="108">
        <f t="shared" si="119"/>
        <v>1.231104864904065</v>
      </c>
      <c r="K297" s="126" t="str">
        <f t="shared" si="121"/>
        <v>DEJAR</v>
      </c>
      <c r="L297" s="126" t="str">
        <f t="shared" si="122"/>
        <v>DEJAR</v>
      </c>
      <c r="M297" s="126" t="str">
        <f t="shared" si="123"/>
        <v>DEJAR</v>
      </c>
    </row>
    <row r="298" spans="1:13" x14ac:dyDescent="0.25">
      <c r="A298" s="33" t="s">
        <v>55</v>
      </c>
      <c r="B298" s="33">
        <v>50</v>
      </c>
      <c r="C298" s="33" t="s">
        <v>114</v>
      </c>
      <c r="D298" s="34">
        <v>11.777475736808432</v>
      </c>
      <c r="E298" s="42">
        <v>20</v>
      </c>
      <c r="F298" s="113">
        <f t="shared" si="120"/>
        <v>108.94199733781484</v>
      </c>
      <c r="G298" s="42">
        <v>0.1</v>
      </c>
      <c r="H298" s="33" t="s">
        <v>170</v>
      </c>
      <c r="I298" s="107">
        <f t="shared" si="118"/>
        <v>48.741721531207368</v>
      </c>
      <c r="J298" s="108">
        <f t="shared" si="119"/>
        <v>0.2437086076560368</v>
      </c>
      <c r="K298" s="126" t="str">
        <f t="shared" si="121"/>
        <v>DEJAR</v>
      </c>
      <c r="L298" s="126" t="str">
        <f t="shared" si="122"/>
        <v>DEJAR</v>
      </c>
      <c r="M298" s="126" t="str">
        <f t="shared" si="123"/>
        <v>DEJAR</v>
      </c>
    </row>
    <row r="299" spans="1:13" x14ac:dyDescent="0.25">
      <c r="A299" s="33" t="s">
        <v>55</v>
      </c>
      <c r="B299" s="33">
        <v>51</v>
      </c>
      <c r="C299" s="33" t="s">
        <v>96</v>
      </c>
      <c r="D299" s="34">
        <v>22.91833116351911</v>
      </c>
      <c r="E299" s="42">
        <v>15</v>
      </c>
      <c r="F299" s="113">
        <f t="shared" si="120"/>
        <v>412.53127406810228</v>
      </c>
      <c r="G299" s="42">
        <v>0.1</v>
      </c>
      <c r="H299" s="33" t="s">
        <v>170</v>
      </c>
      <c r="I299" s="107">
        <f t="shared" si="118"/>
        <v>238.25770348900747</v>
      </c>
      <c r="J299" s="108">
        <f t="shared" si="119"/>
        <v>1.1912885174450372</v>
      </c>
      <c r="K299" s="126" t="str">
        <f t="shared" si="121"/>
        <v>DEJAR</v>
      </c>
      <c r="L299" s="126" t="str">
        <f t="shared" si="122"/>
        <v>DEJAR</v>
      </c>
      <c r="M299" s="126" t="str">
        <f t="shared" si="123"/>
        <v>DEJAR</v>
      </c>
    </row>
    <row r="300" spans="1:13" x14ac:dyDescent="0.25">
      <c r="A300" s="33" t="s">
        <v>55</v>
      </c>
      <c r="B300" s="33">
        <v>52</v>
      </c>
      <c r="C300" s="33" t="s">
        <v>114</v>
      </c>
      <c r="D300" s="34">
        <v>12.732406201955062</v>
      </c>
      <c r="E300" s="42">
        <v>20</v>
      </c>
      <c r="F300" s="113">
        <f t="shared" si="120"/>
        <v>127.32446730496986</v>
      </c>
      <c r="G300" s="42">
        <v>0.1</v>
      </c>
      <c r="H300" s="33" t="s">
        <v>170</v>
      </c>
      <c r="I300" s="107">
        <f t="shared" si="118"/>
        <v>58.695172426043968</v>
      </c>
      <c r="J300" s="108">
        <f t="shared" si="119"/>
        <v>0.29347586213021981</v>
      </c>
      <c r="K300" s="126" t="str">
        <f t="shared" si="121"/>
        <v>DEJAR</v>
      </c>
      <c r="L300" s="126" t="str">
        <f t="shared" si="122"/>
        <v>DEJAR</v>
      </c>
      <c r="M300" s="126" t="str">
        <f t="shared" si="123"/>
        <v>DEJAR</v>
      </c>
    </row>
    <row r="301" spans="1:13" x14ac:dyDescent="0.25">
      <c r="A301" s="33" t="s">
        <v>56</v>
      </c>
      <c r="B301" s="33">
        <v>1</v>
      </c>
      <c r="C301" s="33" t="s">
        <v>96</v>
      </c>
      <c r="D301" s="34">
        <v>13.687336667101691</v>
      </c>
      <c r="E301" s="42">
        <v>8</v>
      </c>
      <c r="F301" s="113">
        <f t="shared" si="120"/>
        <v>147.13933752930578</v>
      </c>
      <c r="G301" s="42">
        <v>0.1</v>
      </c>
      <c r="H301" s="33" t="s">
        <v>170</v>
      </c>
      <c r="I301" s="107">
        <f t="shared" si="118"/>
        <v>69.737242592229606</v>
      </c>
      <c r="J301" s="108">
        <f t="shared" si="119"/>
        <v>0.34868621296114799</v>
      </c>
      <c r="K301" s="126" t="str">
        <f t="shared" si="121"/>
        <v>DEJAR</v>
      </c>
      <c r="L301" s="126" t="str">
        <f t="shared" si="122"/>
        <v>DEJAR</v>
      </c>
      <c r="M301" s="126" t="str">
        <f t="shared" si="123"/>
        <v>DEJAR</v>
      </c>
    </row>
    <row r="302" spans="1:13" x14ac:dyDescent="0.25">
      <c r="A302" s="33" t="s">
        <v>56</v>
      </c>
      <c r="B302" s="33">
        <v>2</v>
      </c>
      <c r="C302" s="33" t="s">
        <v>106</v>
      </c>
      <c r="D302" s="34">
        <v>27.056363179154506</v>
      </c>
      <c r="E302" s="42">
        <v>15</v>
      </c>
      <c r="F302" s="113">
        <f t="shared" si="120"/>
        <v>574.94954767400452</v>
      </c>
      <c r="G302" s="42">
        <v>0.1</v>
      </c>
      <c r="H302" s="33" t="s">
        <v>170</v>
      </c>
      <c r="I302" s="107">
        <f t="shared" si="118"/>
        <v>353.88786969028229</v>
      </c>
      <c r="J302" s="108">
        <f t="shared" si="119"/>
        <v>1.7694393484514115</v>
      </c>
      <c r="K302" s="126" t="str">
        <f t="shared" si="121"/>
        <v>DEJAR</v>
      </c>
      <c r="L302" s="126" t="str">
        <f t="shared" si="122"/>
        <v>DEJAR</v>
      </c>
      <c r="M302" s="126" t="str">
        <f t="shared" si="123"/>
        <v>DEJAR</v>
      </c>
    </row>
    <row r="303" spans="1:13" x14ac:dyDescent="0.25">
      <c r="A303" s="33" t="s">
        <v>56</v>
      </c>
      <c r="B303" s="33">
        <v>3</v>
      </c>
      <c r="C303" s="33" t="s">
        <v>109</v>
      </c>
      <c r="D303" s="34">
        <v>88.171912948538804</v>
      </c>
      <c r="E303" s="42">
        <v>25</v>
      </c>
      <c r="F303" s="113">
        <f t="shared" si="120"/>
        <v>6105.9244074018952</v>
      </c>
      <c r="G303" s="42">
        <v>0.1</v>
      </c>
      <c r="H303" s="33" t="s">
        <v>170</v>
      </c>
      <c r="I303" s="107">
        <f t="shared" si="118"/>
        <v>5912.2300868486536</v>
      </c>
      <c r="J303" s="108">
        <f t="shared" si="119"/>
        <v>29.561150434243267</v>
      </c>
      <c r="K303" s="126" t="str">
        <f t="shared" si="121"/>
        <v>DEJAR</v>
      </c>
      <c r="L303" s="126" t="str">
        <f t="shared" si="122"/>
        <v>DEJAR</v>
      </c>
      <c r="M303" s="126" t="str">
        <f t="shared" si="123"/>
        <v>DEJAR</v>
      </c>
    </row>
    <row r="304" spans="1:13" x14ac:dyDescent="0.25">
      <c r="A304" s="33" t="s">
        <v>56</v>
      </c>
      <c r="B304" s="33">
        <v>4</v>
      </c>
      <c r="C304" s="33" t="s">
        <v>109</v>
      </c>
      <c r="D304" s="34">
        <v>16.870438217590458</v>
      </c>
      <c r="E304" s="42">
        <v>15</v>
      </c>
      <c r="F304" s="113">
        <f t="shared" si="120"/>
        <v>223.53401791228774</v>
      </c>
      <c r="G304" s="42">
        <v>0.1</v>
      </c>
      <c r="H304" s="33" t="s">
        <v>170</v>
      </c>
      <c r="I304" s="107">
        <f t="shared" si="118"/>
        <v>114.79028939810112</v>
      </c>
      <c r="J304" s="108">
        <f t="shared" si="119"/>
        <v>0.5739514469905056</v>
      </c>
      <c r="K304" s="126" t="str">
        <f t="shared" si="121"/>
        <v>DEJAR</v>
      </c>
      <c r="L304" s="126" t="str">
        <f t="shared" si="122"/>
        <v>DEJAR</v>
      </c>
      <c r="M304" s="126" t="str">
        <f t="shared" si="123"/>
        <v>DEJAR</v>
      </c>
    </row>
    <row r="305" spans="1:13" x14ac:dyDescent="0.25">
      <c r="A305" s="33" t="s">
        <v>56</v>
      </c>
      <c r="B305" s="33">
        <v>5</v>
      </c>
      <c r="C305" s="33" t="s">
        <v>96</v>
      </c>
      <c r="D305" s="34">
        <v>55.067656823455643</v>
      </c>
      <c r="E305" s="42">
        <v>20</v>
      </c>
      <c r="F305" s="113">
        <f t="shared" si="120"/>
        <v>2381.6837387315268</v>
      </c>
      <c r="G305" s="42">
        <v>0.1</v>
      </c>
      <c r="H305" s="33" t="s">
        <v>170</v>
      </c>
      <c r="I305" s="107">
        <f t="shared" si="118"/>
        <v>1925.2256540096951</v>
      </c>
      <c r="J305" s="108">
        <f t="shared" si="119"/>
        <v>9.6261282700484738</v>
      </c>
      <c r="K305" s="126" t="str">
        <f t="shared" si="121"/>
        <v>DEJAR</v>
      </c>
      <c r="L305" s="126" t="str">
        <f t="shared" si="122"/>
        <v>DEJAR</v>
      </c>
      <c r="M305" s="126" t="str">
        <f t="shared" si="123"/>
        <v>DEJAR</v>
      </c>
    </row>
    <row r="306" spans="1:13" x14ac:dyDescent="0.25">
      <c r="A306" s="33" t="s">
        <v>56</v>
      </c>
      <c r="B306" s="33">
        <v>6</v>
      </c>
      <c r="C306" s="33" t="s">
        <v>122</v>
      </c>
      <c r="D306" s="34">
        <v>31.512705349838779</v>
      </c>
      <c r="E306" s="42">
        <v>20</v>
      </c>
      <c r="F306" s="113">
        <f t="shared" si="120"/>
        <v>779.94194003500604</v>
      </c>
      <c r="G306" s="42">
        <v>0.1</v>
      </c>
      <c r="H306" s="33" t="s">
        <v>170</v>
      </c>
      <c r="I306" s="107">
        <f t="shared" si="118"/>
        <v>508.9707393250751</v>
      </c>
      <c r="J306" s="108">
        <f t="shared" si="119"/>
        <v>2.5448536966253754</v>
      </c>
      <c r="K306" s="126" t="str">
        <f t="shared" si="121"/>
        <v>DEJAR</v>
      </c>
      <c r="L306" s="126" t="str">
        <f t="shared" si="122"/>
        <v>DEJAR</v>
      </c>
      <c r="M306" s="126" t="str">
        <f t="shared" si="123"/>
        <v>DEJAR</v>
      </c>
    </row>
    <row r="307" spans="1:13" x14ac:dyDescent="0.25">
      <c r="A307" s="33" t="s">
        <v>56</v>
      </c>
      <c r="B307" s="33">
        <v>7</v>
      </c>
      <c r="C307" s="33" t="s">
        <v>96</v>
      </c>
      <c r="D307" s="34">
        <v>14.005646822150567</v>
      </c>
      <c r="E307" s="42">
        <v>8</v>
      </c>
      <c r="F307" s="113">
        <f t="shared" si="120"/>
        <v>154.06260543901348</v>
      </c>
      <c r="G307" s="42">
        <v>0.1</v>
      </c>
      <c r="H307" s="33" t="s">
        <v>170</v>
      </c>
      <c r="I307" s="107">
        <f t="shared" si="118"/>
        <v>73.665181252498542</v>
      </c>
      <c r="J307" s="108">
        <f t="shared" si="119"/>
        <v>0.36832590626249273</v>
      </c>
      <c r="K307" s="126" t="str">
        <f t="shared" si="121"/>
        <v>DEJAR</v>
      </c>
      <c r="L307" s="126" t="str">
        <f t="shared" si="122"/>
        <v>DEJAR</v>
      </c>
      <c r="M307" s="126" t="str">
        <f t="shared" si="123"/>
        <v>DEJAR</v>
      </c>
    </row>
    <row r="308" spans="1:13" x14ac:dyDescent="0.25">
      <c r="A308" s="33" t="s">
        <v>56</v>
      </c>
      <c r="B308" s="33">
        <v>8</v>
      </c>
      <c r="C308" s="33" t="s">
        <v>103</v>
      </c>
      <c r="D308" s="34">
        <v>28.966224109447765</v>
      </c>
      <c r="E308" s="42">
        <v>22</v>
      </c>
      <c r="F308" s="113">
        <f t="shared" si="120"/>
        <v>658.98369609528459</v>
      </c>
      <c r="G308" s="42">
        <v>0.1</v>
      </c>
      <c r="H308" s="33" t="s">
        <v>170</v>
      </c>
      <c r="I308" s="107">
        <f t="shared" si="118"/>
        <v>416.3620343579625</v>
      </c>
      <c r="J308" s="108">
        <f t="shared" si="119"/>
        <v>2.0818101717898121</v>
      </c>
      <c r="K308" s="126" t="str">
        <f t="shared" si="121"/>
        <v>DEJAR</v>
      </c>
      <c r="L308" s="126" t="str">
        <f t="shared" si="122"/>
        <v>DEJAR</v>
      </c>
      <c r="M308" s="126" t="str">
        <f t="shared" si="123"/>
        <v>DEJAR</v>
      </c>
    </row>
    <row r="309" spans="1:13" x14ac:dyDescent="0.25">
      <c r="A309" s="33" t="s">
        <v>56</v>
      </c>
      <c r="B309" s="33">
        <v>9</v>
      </c>
      <c r="C309" s="33" t="s">
        <v>96</v>
      </c>
      <c r="D309" s="34">
        <v>17.188748372639331</v>
      </c>
      <c r="E309" s="42">
        <v>20</v>
      </c>
      <c r="F309" s="113">
        <f t="shared" si="120"/>
        <v>232.04884166330748</v>
      </c>
      <c r="G309" s="42">
        <v>0.1</v>
      </c>
      <c r="H309" s="33" t="s">
        <v>170</v>
      </c>
      <c r="I309" s="107">
        <f t="shared" si="118"/>
        <v>120.02016605710401</v>
      </c>
      <c r="J309" s="108">
        <f t="shared" si="119"/>
        <v>0.60010083028551997</v>
      </c>
      <c r="K309" s="126" t="str">
        <f t="shared" si="121"/>
        <v>DEJAR</v>
      </c>
      <c r="L309" s="126" t="str">
        <f t="shared" si="122"/>
        <v>DEJAR</v>
      </c>
      <c r="M309" s="126" t="str">
        <f t="shared" si="123"/>
        <v>DEJAR</v>
      </c>
    </row>
    <row r="310" spans="1:13" x14ac:dyDescent="0.25">
      <c r="A310" s="33" t="s">
        <v>56</v>
      </c>
      <c r="B310" s="33">
        <v>10</v>
      </c>
      <c r="C310" s="33" t="s">
        <v>97</v>
      </c>
      <c r="D310" s="34">
        <v>10.822545271661802</v>
      </c>
      <c r="E310" s="42">
        <v>2.5</v>
      </c>
      <c r="F310" s="113">
        <f t="shared" si="120"/>
        <v>91.99192762784071</v>
      </c>
      <c r="G310" s="42">
        <v>0.1</v>
      </c>
      <c r="H310" s="33" t="s">
        <v>153</v>
      </c>
      <c r="I310" s="109">
        <f>6.666+(12.826*(E310)^0.5)*LN(E310)</f>
        <v>25.248088908650967</v>
      </c>
      <c r="J310" s="108">
        <f>(I310/1000)*0.5/G310</f>
        <v>0.12624044454325481</v>
      </c>
      <c r="K310" s="126" t="str">
        <f t="shared" si="121"/>
        <v>DEJAR</v>
      </c>
      <c r="L310" s="126" t="str">
        <f t="shared" si="122"/>
        <v>DEPURAR</v>
      </c>
      <c r="M310" s="126" t="str">
        <f t="shared" si="123"/>
        <v>DEPURAR</v>
      </c>
    </row>
    <row r="311" spans="1:13" x14ac:dyDescent="0.25">
      <c r="A311" s="33" t="s">
        <v>56</v>
      </c>
      <c r="B311" s="33">
        <v>11</v>
      </c>
      <c r="C311" s="33" t="s">
        <v>103</v>
      </c>
      <c r="D311" s="34">
        <v>23.236641318567987</v>
      </c>
      <c r="E311" s="42">
        <v>20</v>
      </c>
      <c r="F311" s="113">
        <f t="shared" si="120"/>
        <v>424.07005391761521</v>
      </c>
      <c r="G311" s="42">
        <v>0.1</v>
      </c>
      <c r="H311" s="33" t="s">
        <v>170</v>
      </c>
      <c r="I311" s="107">
        <f t="shared" ref="I311:I312" si="124">0.13647*D311^2.38351</f>
        <v>246.22097298081303</v>
      </c>
      <c r="J311" s="108">
        <f t="shared" ref="J311:J314" si="125">(I311/1000)*0.5/G311</f>
        <v>1.231104864904065</v>
      </c>
      <c r="K311" s="126" t="str">
        <f t="shared" si="121"/>
        <v>DEJAR</v>
      </c>
      <c r="L311" s="126" t="str">
        <f t="shared" si="122"/>
        <v>DEJAR</v>
      </c>
      <c r="M311" s="126" t="str">
        <f t="shared" si="123"/>
        <v>DEJAR</v>
      </c>
    </row>
    <row r="312" spans="1:13" x14ac:dyDescent="0.25">
      <c r="A312" s="33" t="s">
        <v>56</v>
      </c>
      <c r="B312" s="33">
        <v>12</v>
      </c>
      <c r="C312" s="33" t="s">
        <v>103</v>
      </c>
      <c r="D312" s="34">
        <v>38.197218605865181</v>
      </c>
      <c r="E312" s="42">
        <v>20</v>
      </c>
      <c r="F312" s="113">
        <f t="shared" si="120"/>
        <v>1145.9202057447285</v>
      </c>
      <c r="G312" s="42">
        <v>0.1</v>
      </c>
      <c r="H312" s="33" t="s">
        <v>170</v>
      </c>
      <c r="I312" s="107">
        <f t="shared" si="124"/>
        <v>805.055209382768</v>
      </c>
      <c r="J312" s="108">
        <f t="shared" si="125"/>
        <v>4.0252760469138398</v>
      </c>
      <c r="K312" s="126" t="str">
        <f t="shared" si="121"/>
        <v>DEJAR</v>
      </c>
      <c r="L312" s="126" t="str">
        <f t="shared" si="122"/>
        <v>DEJAR</v>
      </c>
      <c r="M312" s="126" t="str">
        <f t="shared" si="123"/>
        <v>DEJAR</v>
      </c>
    </row>
    <row r="313" spans="1:13" x14ac:dyDescent="0.25">
      <c r="A313" s="33" t="s">
        <v>56</v>
      </c>
      <c r="B313" s="33">
        <v>13</v>
      </c>
      <c r="C313" s="33" t="s">
        <v>97</v>
      </c>
      <c r="D313" s="34">
        <v>10.822545271661802</v>
      </c>
      <c r="E313" s="42">
        <v>2.5</v>
      </c>
      <c r="F313" s="113">
        <f t="shared" si="120"/>
        <v>91.99192762784071</v>
      </c>
      <c r="G313" s="42">
        <v>0.1</v>
      </c>
      <c r="H313" s="33" t="s">
        <v>153</v>
      </c>
      <c r="I313" s="109">
        <f t="shared" ref="I313:I314" si="126">6.666+(12.826*(E313)^0.5)*LN(E313)</f>
        <v>25.248088908650967</v>
      </c>
      <c r="J313" s="108">
        <f t="shared" si="125"/>
        <v>0.12624044454325481</v>
      </c>
      <c r="K313" s="126" t="str">
        <f t="shared" si="121"/>
        <v>DEJAR</v>
      </c>
      <c r="L313" s="126" t="str">
        <f t="shared" si="122"/>
        <v>DEPURAR</v>
      </c>
      <c r="M313" s="126" t="str">
        <f t="shared" si="123"/>
        <v>DEPURAR</v>
      </c>
    </row>
    <row r="314" spans="1:13" x14ac:dyDescent="0.25">
      <c r="A314" s="33" t="s">
        <v>56</v>
      </c>
      <c r="B314" s="33">
        <v>14</v>
      </c>
      <c r="C314" s="33" t="s">
        <v>97</v>
      </c>
      <c r="D314" s="34">
        <v>10.822545271661802</v>
      </c>
      <c r="E314" s="42">
        <v>1.5</v>
      </c>
      <c r="F314" s="113">
        <f t="shared" si="120"/>
        <v>91.99192762784071</v>
      </c>
      <c r="G314" s="42">
        <v>0.1</v>
      </c>
      <c r="H314" s="33" t="s">
        <v>153</v>
      </c>
      <c r="I314" s="109">
        <f t="shared" si="126"/>
        <v>13.035280163655273</v>
      </c>
      <c r="J314" s="108">
        <f t="shared" si="125"/>
        <v>6.5176400818276359E-2</v>
      </c>
      <c r="K314" s="126" t="str">
        <f t="shared" si="121"/>
        <v>DEJAR</v>
      </c>
      <c r="L314" s="126" t="str">
        <f t="shared" si="122"/>
        <v>DEPURAR</v>
      </c>
      <c r="M314" s="126" t="str">
        <f t="shared" si="123"/>
        <v>DEPURAR</v>
      </c>
    </row>
    <row r="315" spans="1:13" x14ac:dyDescent="0.25">
      <c r="A315" s="33" t="s">
        <v>56</v>
      </c>
      <c r="B315" s="33">
        <v>15</v>
      </c>
      <c r="C315" s="33" t="s">
        <v>96</v>
      </c>
      <c r="D315" s="34">
        <v>19.735229613030345</v>
      </c>
      <c r="E315" s="42">
        <v>15</v>
      </c>
      <c r="F315" s="113">
        <f t="shared" si="120"/>
        <v>305.89703270019004</v>
      </c>
      <c r="G315" s="42">
        <v>0.1</v>
      </c>
      <c r="H315" s="33" t="s">
        <v>170</v>
      </c>
      <c r="I315" s="107">
        <f>0.13647*D315^2.38351</f>
        <v>166.82452181713487</v>
      </c>
      <c r="J315" s="108">
        <f>(I315/1000)*0.5/G315</f>
        <v>0.83412260908567426</v>
      </c>
      <c r="K315" s="126" t="str">
        <f t="shared" si="121"/>
        <v>DEJAR</v>
      </c>
      <c r="L315" s="126" t="str">
        <f t="shared" si="122"/>
        <v>DEJAR</v>
      </c>
      <c r="M315" s="126" t="str">
        <f t="shared" si="123"/>
        <v>DEJAR</v>
      </c>
    </row>
    <row r="316" spans="1:13" x14ac:dyDescent="0.25">
      <c r="A316" s="33" t="s">
        <v>56</v>
      </c>
      <c r="B316" s="33">
        <v>16</v>
      </c>
      <c r="C316" s="33" t="s">
        <v>97</v>
      </c>
      <c r="D316" s="34">
        <v>14.323956977199444</v>
      </c>
      <c r="E316" s="42">
        <v>2.5</v>
      </c>
      <c r="F316" s="113">
        <f t="shared" si="120"/>
        <v>161.14502893285245</v>
      </c>
      <c r="G316" s="42">
        <v>0.1</v>
      </c>
      <c r="H316" s="33" t="s">
        <v>153</v>
      </c>
      <c r="I316" s="109">
        <f>6.666+(12.826*(E316)^0.5)*LN(E316)</f>
        <v>25.248088908650967</v>
      </c>
      <c r="J316" s="108">
        <f>(I316/1000)*0.5/G316</f>
        <v>0.12624044454325481</v>
      </c>
      <c r="K316" s="126" t="str">
        <f t="shared" si="121"/>
        <v>DEJAR</v>
      </c>
      <c r="L316" s="126" t="str">
        <f t="shared" si="122"/>
        <v>DEPURAR</v>
      </c>
      <c r="M316" s="126" t="str">
        <f t="shared" si="123"/>
        <v>DEPURAR</v>
      </c>
    </row>
    <row r="317" spans="1:13" x14ac:dyDescent="0.25">
      <c r="A317" s="33" t="s">
        <v>56</v>
      </c>
      <c r="B317" s="33">
        <v>17</v>
      </c>
      <c r="C317" s="33" t="s">
        <v>96</v>
      </c>
      <c r="D317" s="34">
        <v>24.191571783714618</v>
      </c>
      <c r="E317" s="42">
        <v>22</v>
      </c>
      <c r="F317" s="113">
        <f t="shared" si="120"/>
        <v>459.64132697094118</v>
      </c>
      <c r="G317" s="42">
        <v>0.1</v>
      </c>
      <c r="H317" s="33" t="s">
        <v>170</v>
      </c>
      <c r="I317" s="107">
        <f>0.13647*D317^2.38351</f>
        <v>271.02813595928234</v>
      </c>
      <c r="J317" s="108">
        <f>(I317/1000)*0.5/G317</f>
        <v>1.3551406797964116</v>
      </c>
      <c r="K317" s="126" t="str">
        <f t="shared" si="121"/>
        <v>DEJAR</v>
      </c>
      <c r="L317" s="126" t="str">
        <f t="shared" si="122"/>
        <v>DEJAR</v>
      </c>
      <c r="M317" s="126" t="str">
        <f t="shared" si="123"/>
        <v>DEJAR</v>
      </c>
    </row>
    <row r="318" spans="1:13" x14ac:dyDescent="0.25">
      <c r="A318" s="33" t="s">
        <v>56</v>
      </c>
      <c r="B318" s="33">
        <v>18</v>
      </c>
      <c r="C318" s="33" t="s">
        <v>97</v>
      </c>
      <c r="D318" s="34">
        <v>13.369026512052814</v>
      </c>
      <c r="E318" s="42">
        <v>2.5</v>
      </c>
      <c r="F318" s="113">
        <f t="shared" si="120"/>
        <v>140.37522520372926</v>
      </c>
      <c r="G318" s="42">
        <v>0.1</v>
      </c>
      <c r="H318" s="33" t="s">
        <v>153</v>
      </c>
      <c r="I318" s="109">
        <f>6.666+(12.826*(E318)^0.5)*LN(E318)</f>
        <v>25.248088908650967</v>
      </c>
      <c r="J318" s="108">
        <f>(I318/1000)*0.5/G318</f>
        <v>0.12624044454325481</v>
      </c>
      <c r="K318" s="126" t="str">
        <f t="shared" si="121"/>
        <v>DEJAR</v>
      </c>
      <c r="L318" s="126" t="str">
        <f t="shared" si="122"/>
        <v>DEPURAR</v>
      </c>
      <c r="M318" s="126" t="str">
        <f t="shared" si="123"/>
        <v>DEPURAR</v>
      </c>
    </row>
    <row r="319" spans="1:13" x14ac:dyDescent="0.25">
      <c r="A319" s="33" t="s">
        <v>56</v>
      </c>
      <c r="B319" s="33">
        <v>19</v>
      </c>
      <c r="C319" s="33" t="s">
        <v>103</v>
      </c>
      <c r="D319" s="34">
        <v>20.053539768079222</v>
      </c>
      <c r="E319" s="42">
        <v>5</v>
      </c>
      <c r="F319" s="113">
        <f t="shared" si="120"/>
        <v>315.84425670839084</v>
      </c>
      <c r="G319" s="42">
        <v>0.1</v>
      </c>
      <c r="H319" s="33" t="s">
        <v>170</v>
      </c>
      <c r="I319" s="107">
        <f t="shared" ref="I319:I324" si="127">0.13647*D319^2.38351</f>
        <v>173.30957843308818</v>
      </c>
      <c r="J319" s="108">
        <f t="shared" ref="J319:J324" si="128">(I319/1000)*0.5/G319</f>
        <v>0.86654789216544081</v>
      </c>
      <c r="K319" s="126" t="str">
        <f t="shared" si="121"/>
        <v>DEJAR</v>
      </c>
      <c r="L319" s="126" t="str">
        <f t="shared" si="122"/>
        <v>DEJAR</v>
      </c>
      <c r="M319" s="126" t="str">
        <f t="shared" si="123"/>
        <v>DEJAR</v>
      </c>
    </row>
    <row r="320" spans="1:13" x14ac:dyDescent="0.25">
      <c r="A320" s="33" t="s">
        <v>56</v>
      </c>
      <c r="B320" s="33">
        <v>20</v>
      </c>
      <c r="C320" s="33" t="s">
        <v>96</v>
      </c>
      <c r="D320" s="34">
        <v>27.056363179154506</v>
      </c>
      <c r="E320" s="42">
        <v>10</v>
      </c>
      <c r="F320" s="113">
        <f t="shared" si="120"/>
        <v>574.94954767400452</v>
      </c>
      <c r="G320" s="42">
        <v>0.1</v>
      </c>
      <c r="H320" s="33" t="s">
        <v>170</v>
      </c>
      <c r="I320" s="107">
        <f t="shared" si="127"/>
        <v>353.88786969028229</v>
      </c>
      <c r="J320" s="108">
        <f t="shared" si="128"/>
        <v>1.7694393484514115</v>
      </c>
      <c r="K320" s="126" t="str">
        <f t="shared" si="121"/>
        <v>DEJAR</v>
      </c>
      <c r="L320" s="126" t="str">
        <f t="shared" si="122"/>
        <v>DEJAR</v>
      </c>
      <c r="M320" s="126" t="str">
        <f t="shared" si="123"/>
        <v>DEJAR</v>
      </c>
    </row>
    <row r="321" spans="1:13" x14ac:dyDescent="0.25">
      <c r="A321" s="33" t="s">
        <v>56</v>
      </c>
      <c r="B321" s="33">
        <v>21</v>
      </c>
      <c r="C321" s="33" t="s">
        <v>103</v>
      </c>
      <c r="D321" s="34">
        <v>77.349367676876994</v>
      </c>
      <c r="E321" s="42">
        <v>25</v>
      </c>
      <c r="F321" s="113">
        <f t="shared" si="120"/>
        <v>4698.9890436819778</v>
      </c>
      <c r="G321" s="42">
        <v>0.1</v>
      </c>
      <c r="H321" s="33" t="s">
        <v>170</v>
      </c>
      <c r="I321" s="107">
        <f t="shared" si="127"/>
        <v>4327.0586524686196</v>
      </c>
      <c r="J321" s="108">
        <f t="shared" si="128"/>
        <v>21.635293262343097</v>
      </c>
      <c r="K321" s="126" t="str">
        <f t="shared" si="121"/>
        <v>DEJAR</v>
      </c>
      <c r="L321" s="126" t="str">
        <f t="shared" si="122"/>
        <v>DEJAR</v>
      </c>
      <c r="M321" s="126" t="str">
        <f t="shared" si="123"/>
        <v>DEJAR</v>
      </c>
    </row>
    <row r="322" spans="1:13" x14ac:dyDescent="0.25">
      <c r="A322" s="33" t="s">
        <v>56</v>
      </c>
      <c r="B322" s="33">
        <v>22</v>
      </c>
      <c r="C322" s="33" t="s">
        <v>103</v>
      </c>
      <c r="D322" s="34">
        <v>21.00847023322585</v>
      </c>
      <c r="E322" s="42">
        <v>6</v>
      </c>
      <c r="F322" s="113">
        <f t="shared" si="120"/>
        <v>346.64086223778037</v>
      </c>
      <c r="G322" s="42">
        <v>0.1</v>
      </c>
      <c r="H322" s="33" t="s">
        <v>170</v>
      </c>
      <c r="I322" s="107">
        <f t="shared" si="127"/>
        <v>193.63218163466485</v>
      </c>
      <c r="J322" s="108">
        <f t="shared" si="128"/>
        <v>0.96816090817332412</v>
      </c>
      <c r="K322" s="126" t="str">
        <f t="shared" si="121"/>
        <v>DEJAR</v>
      </c>
      <c r="L322" s="126" t="str">
        <f t="shared" si="122"/>
        <v>DEJAR</v>
      </c>
      <c r="M322" s="126" t="str">
        <f t="shared" si="123"/>
        <v>DEJAR</v>
      </c>
    </row>
    <row r="323" spans="1:13" x14ac:dyDescent="0.25">
      <c r="A323" s="33" t="s">
        <v>56</v>
      </c>
      <c r="B323" s="33">
        <v>23</v>
      </c>
      <c r="C323" s="33" t="s">
        <v>96</v>
      </c>
      <c r="D323" s="34">
        <v>47.746523257331482</v>
      </c>
      <c r="E323" s="42">
        <v>10</v>
      </c>
      <c r="F323" s="113">
        <f t="shared" ref="F323:F386" si="129">(3.1416/4)*D323^2</f>
        <v>1790.5003214761387</v>
      </c>
      <c r="G323" s="42">
        <v>0.1</v>
      </c>
      <c r="H323" s="33" t="s">
        <v>170</v>
      </c>
      <c r="I323" s="107">
        <f t="shared" si="127"/>
        <v>1370.2873538224931</v>
      </c>
      <c r="J323" s="108">
        <f t="shared" si="128"/>
        <v>6.8514367691124649</v>
      </c>
      <c r="K323" s="126" t="str">
        <f t="shared" ref="K323:K386" si="130">+IF(D323&gt;=10,"DEJAR","DEPURAR")</f>
        <v>DEJAR</v>
      </c>
      <c r="L323" s="126" t="str">
        <f t="shared" ref="L323:L386" si="131">+IF(E323&gt;=5,"DEJAR","DEPURAR")</f>
        <v>DEJAR</v>
      </c>
      <c r="M323" s="126" t="str">
        <f t="shared" ref="M323:M386" si="132">+IF(AND(K323="DEJAR",L323="DEJAR"),"DEJAR","DEPURAR")</f>
        <v>DEJAR</v>
      </c>
    </row>
    <row r="324" spans="1:13" x14ac:dyDescent="0.25">
      <c r="A324" s="33" t="s">
        <v>56</v>
      </c>
      <c r="B324" s="33">
        <v>24</v>
      </c>
      <c r="C324" s="33" t="s">
        <v>103</v>
      </c>
      <c r="D324" s="34">
        <v>18.780299147883717</v>
      </c>
      <c r="E324" s="42">
        <v>8</v>
      </c>
      <c r="F324" s="113">
        <f t="shared" si="129"/>
        <v>277.01029418037507</v>
      </c>
      <c r="G324" s="42">
        <v>0.1</v>
      </c>
      <c r="H324" s="33" t="s">
        <v>170</v>
      </c>
      <c r="I324" s="107">
        <f t="shared" si="127"/>
        <v>148.22445121913327</v>
      </c>
      <c r="J324" s="108">
        <f t="shared" si="128"/>
        <v>0.74112225609566629</v>
      </c>
      <c r="K324" s="126" t="str">
        <f t="shared" si="130"/>
        <v>DEJAR</v>
      </c>
      <c r="L324" s="126" t="str">
        <f t="shared" si="131"/>
        <v>DEJAR</v>
      </c>
      <c r="M324" s="126" t="str">
        <f t="shared" si="132"/>
        <v>DEJAR</v>
      </c>
    </row>
    <row r="325" spans="1:13" x14ac:dyDescent="0.25">
      <c r="A325" s="33" t="s">
        <v>56</v>
      </c>
      <c r="B325" s="33">
        <v>25</v>
      </c>
      <c r="C325" s="33" t="s">
        <v>97</v>
      </c>
      <c r="D325" s="34">
        <v>11.140855426710679</v>
      </c>
      <c r="E325" s="42">
        <v>2.5</v>
      </c>
      <c r="F325" s="113">
        <f t="shared" si="129"/>
        <v>97.482795280367554</v>
      </c>
      <c r="G325" s="42">
        <v>0.1</v>
      </c>
      <c r="H325" s="33" t="s">
        <v>153</v>
      </c>
      <c r="I325" s="109">
        <f>6.666+(12.826*(E325)^0.5)*LN(E325)</f>
        <v>25.248088908650967</v>
      </c>
      <c r="J325" s="108">
        <f>(I325/1000)*0.5/G325</f>
        <v>0.12624044454325481</v>
      </c>
      <c r="K325" s="126" t="str">
        <f t="shared" si="130"/>
        <v>DEJAR</v>
      </c>
      <c r="L325" s="126" t="str">
        <f t="shared" si="131"/>
        <v>DEPURAR</v>
      </c>
      <c r="M325" s="126" t="str">
        <f t="shared" si="132"/>
        <v>DEPURAR</v>
      </c>
    </row>
    <row r="326" spans="1:13" x14ac:dyDescent="0.25">
      <c r="A326" s="33" t="s">
        <v>56</v>
      </c>
      <c r="B326" s="33">
        <v>26</v>
      </c>
      <c r="C326" s="33" t="s">
        <v>113</v>
      </c>
      <c r="D326" s="34">
        <v>71.61978488599722</v>
      </c>
      <c r="E326" s="42">
        <v>25</v>
      </c>
      <c r="F326" s="113">
        <f t="shared" si="129"/>
        <v>4028.6257233213114</v>
      </c>
      <c r="G326" s="42">
        <v>0.1</v>
      </c>
      <c r="H326" s="33" t="s">
        <v>170</v>
      </c>
      <c r="I326" s="107">
        <f t="shared" ref="I326:I337" si="133">0.13647*D326^2.38351</f>
        <v>3601.8608150515024</v>
      </c>
      <c r="J326" s="108">
        <f t="shared" ref="J326:J337" si="134">(I326/1000)*0.5/G326</f>
        <v>18.009304075257511</v>
      </c>
      <c r="K326" s="126" t="str">
        <f t="shared" si="130"/>
        <v>DEJAR</v>
      </c>
      <c r="L326" s="126" t="str">
        <f t="shared" si="131"/>
        <v>DEJAR</v>
      </c>
      <c r="M326" s="126" t="str">
        <f t="shared" si="132"/>
        <v>DEJAR</v>
      </c>
    </row>
    <row r="327" spans="1:13" x14ac:dyDescent="0.25">
      <c r="A327" s="33" t="s">
        <v>56</v>
      </c>
      <c r="B327" s="33">
        <v>27</v>
      </c>
      <c r="C327" s="33" t="s">
        <v>114</v>
      </c>
      <c r="D327" s="34">
        <v>26.419742869056751</v>
      </c>
      <c r="E327" s="42">
        <v>18</v>
      </c>
      <c r="F327" s="113">
        <f t="shared" si="129"/>
        <v>548.21140953996075</v>
      </c>
      <c r="G327" s="42">
        <v>0.1</v>
      </c>
      <c r="H327" s="33" t="s">
        <v>170</v>
      </c>
      <c r="I327" s="107">
        <f t="shared" si="133"/>
        <v>334.36298737647621</v>
      </c>
      <c r="J327" s="108">
        <f t="shared" si="134"/>
        <v>1.6718149368823811</v>
      </c>
      <c r="K327" s="126" t="str">
        <f t="shared" si="130"/>
        <v>DEJAR</v>
      </c>
      <c r="L327" s="126" t="str">
        <f t="shared" si="131"/>
        <v>DEJAR</v>
      </c>
      <c r="M327" s="126" t="str">
        <f t="shared" si="132"/>
        <v>DEJAR</v>
      </c>
    </row>
    <row r="328" spans="1:13" x14ac:dyDescent="0.25">
      <c r="A328" s="33" t="s">
        <v>56</v>
      </c>
      <c r="B328" s="33">
        <v>28</v>
      </c>
      <c r="C328" s="33" t="s">
        <v>103</v>
      </c>
      <c r="D328" s="34">
        <v>25.146502248861246</v>
      </c>
      <c r="E328" s="42">
        <v>20</v>
      </c>
      <c r="F328" s="113">
        <f t="shared" si="129"/>
        <v>496.64500028144801</v>
      </c>
      <c r="G328" s="42">
        <v>0.1</v>
      </c>
      <c r="H328" s="33" t="s">
        <v>170</v>
      </c>
      <c r="I328" s="107">
        <f t="shared" si="133"/>
        <v>297.22786449051216</v>
      </c>
      <c r="J328" s="108">
        <f t="shared" si="134"/>
        <v>1.4861393224525605</v>
      </c>
      <c r="K328" s="126" t="str">
        <f t="shared" si="130"/>
        <v>DEJAR</v>
      </c>
      <c r="L328" s="126" t="str">
        <f t="shared" si="131"/>
        <v>DEJAR</v>
      </c>
      <c r="M328" s="126" t="str">
        <f t="shared" si="132"/>
        <v>DEJAR</v>
      </c>
    </row>
    <row r="329" spans="1:13" x14ac:dyDescent="0.25">
      <c r="A329" s="33" t="s">
        <v>56</v>
      </c>
      <c r="B329" s="33">
        <v>29</v>
      </c>
      <c r="C329" s="33" t="s">
        <v>123</v>
      </c>
      <c r="D329" s="34">
        <v>22.281710853421359</v>
      </c>
      <c r="E329" s="42">
        <v>25</v>
      </c>
      <c r="F329" s="113">
        <f t="shared" si="129"/>
        <v>389.93118112147022</v>
      </c>
      <c r="G329" s="42">
        <v>0.1</v>
      </c>
      <c r="H329" s="33" t="s">
        <v>170</v>
      </c>
      <c r="I329" s="107">
        <f t="shared" si="133"/>
        <v>222.7850284848646</v>
      </c>
      <c r="J329" s="108">
        <f t="shared" si="134"/>
        <v>1.1139251424243228</v>
      </c>
      <c r="K329" s="126" t="str">
        <f t="shared" si="130"/>
        <v>DEJAR</v>
      </c>
      <c r="L329" s="126" t="str">
        <f t="shared" si="131"/>
        <v>DEJAR</v>
      </c>
      <c r="M329" s="126" t="str">
        <f t="shared" si="132"/>
        <v>DEJAR</v>
      </c>
    </row>
    <row r="330" spans="1:13" x14ac:dyDescent="0.25">
      <c r="A330" s="33" t="s">
        <v>56</v>
      </c>
      <c r="B330" s="33">
        <v>30</v>
      </c>
      <c r="C330" s="33" t="s">
        <v>96</v>
      </c>
      <c r="D330" s="34">
        <v>22.91833116351911</v>
      </c>
      <c r="E330" s="42">
        <v>8</v>
      </c>
      <c r="F330" s="113">
        <f t="shared" si="129"/>
        <v>412.53127406810228</v>
      </c>
      <c r="G330" s="42">
        <v>0.1</v>
      </c>
      <c r="H330" s="33" t="s">
        <v>170</v>
      </c>
      <c r="I330" s="107">
        <f t="shared" si="133"/>
        <v>238.25770348900747</v>
      </c>
      <c r="J330" s="108">
        <f t="shared" si="134"/>
        <v>1.1912885174450372</v>
      </c>
      <c r="K330" s="126" t="str">
        <f t="shared" si="130"/>
        <v>DEJAR</v>
      </c>
      <c r="L330" s="126" t="str">
        <f t="shared" si="131"/>
        <v>DEJAR</v>
      </c>
      <c r="M330" s="126" t="str">
        <f t="shared" si="132"/>
        <v>DEJAR</v>
      </c>
    </row>
    <row r="331" spans="1:13" x14ac:dyDescent="0.25">
      <c r="A331" s="33" t="s">
        <v>56</v>
      </c>
      <c r="B331" s="33">
        <v>31</v>
      </c>
      <c r="C331" s="33" t="s">
        <v>124</v>
      </c>
      <c r="D331" s="34">
        <v>10.504235116612925</v>
      </c>
      <c r="E331" s="42">
        <v>15</v>
      </c>
      <c r="F331" s="113">
        <f t="shared" si="129"/>
        <v>86.660215559445092</v>
      </c>
      <c r="G331" s="42">
        <v>0.1</v>
      </c>
      <c r="H331" s="33" t="s">
        <v>170</v>
      </c>
      <c r="I331" s="107">
        <f t="shared" si="133"/>
        <v>37.108169671246159</v>
      </c>
      <c r="J331" s="108">
        <f t="shared" si="134"/>
        <v>0.18554084835623078</v>
      </c>
      <c r="K331" s="126" t="str">
        <f t="shared" si="130"/>
        <v>DEJAR</v>
      </c>
      <c r="L331" s="126" t="str">
        <f t="shared" si="131"/>
        <v>DEJAR</v>
      </c>
      <c r="M331" s="126" t="str">
        <f t="shared" si="132"/>
        <v>DEJAR</v>
      </c>
    </row>
    <row r="332" spans="1:13" x14ac:dyDescent="0.25">
      <c r="A332" s="33" t="s">
        <v>56</v>
      </c>
      <c r="B332" s="33">
        <v>32</v>
      </c>
      <c r="C332" s="33" t="s">
        <v>113</v>
      </c>
      <c r="D332" s="34">
        <v>17.507058527688208</v>
      </c>
      <c r="E332" s="42">
        <v>20</v>
      </c>
      <c r="F332" s="113">
        <f t="shared" si="129"/>
        <v>240.72282099845862</v>
      </c>
      <c r="G332" s="42">
        <v>0.1</v>
      </c>
      <c r="H332" s="33" t="s">
        <v>170</v>
      </c>
      <c r="I332" s="107">
        <f t="shared" si="133"/>
        <v>125.38576871607694</v>
      </c>
      <c r="J332" s="108">
        <f t="shared" si="134"/>
        <v>0.62692884358038459</v>
      </c>
      <c r="K332" s="126" t="str">
        <f t="shared" si="130"/>
        <v>DEJAR</v>
      </c>
      <c r="L332" s="126" t="str">
        <f t="shared" si="131"/>
        <v>DEJAR</v>
      </c>
      <c r="M332" s="126" t="str">
        <f t="shared" si="132"/>
        <v>DEJAR</v>
      </c>
    </row>
    <row r="333" spans="1:13" x14ac:dyDescent="0.25">
      <c r="A333" s="33" t="s">
        <v>56</v>
      </c>
      <c r="B333" s="33">
        <v>33</v>
      </c>
      <c r="C333" s="33" t="s">
        <v>125</v>
      </c>
      <c r="D333" s="34">
        <v>20.371849923128099</v>
      </c>
      <c r="E333" s="42">
        <v>20</v>
      </c>
      <c r="F333" s="113">
        <f t="shared" si="129"/>
        <v>325.95063630072286</v>
      </c>
      <c r="G333" s="42">
        <v>0.1</v>
      </c>
      <c r="H333" s="33" t="s">
        <v>170</v>
      </c>
      <c r="I333" s="107">
        <f t="shared" si="133"/>
        <v>179.93862712461993</v>
      </c>
      <c r="J333" s="108">
        <f t="shared" si="134"/>
        <v>0.89969313562309949</v>
      </c>
      <c r="K333" s="126" t="str">
        <f t="shared" si="130"/>
        <v>DEJAR</v>
      </c>
      <c r="L333" s="126" t="str">
        <f t="shared" si="131"/>
        <v>DEJAR</v>
      </c>
      <c r="M333" s="126" t="str">
        <f t="shared" si="132"/>
        <v>DEJAR</v>
      </c>
    </row>
    <row r="334" spans="1:13" x14ac:dyDescent="0.25">
      <c r="A334" s="33" t="s">
        <v>56</v>
      </c>
      <c r="B334" s="33">
        <v>34</v>
      </c>
      <c r="C334" s="33" t="s">
        <v>125</v>
      </c>
      <c r="D334" s="34">
        <v>25.146502248861246</v>
      </c>
      <c r="E334" s="42">
        <v>20</v>
      </c>
      <c r="F334" s="113">
        <f t="shared" si="129"/>
        <v>496.64500028144801</v>
      </c>
      <c r="G334" s="42">
        <v>0.1</v>
      </c>
      <c r="H334" s="33" t="s">
        <v>170</v>
      </c>
      <c r="I334" s="107">
        <f t="shared" si="133"/>
        <v>297.22786449051216</v>
      </c>
      <c r="J334" s="108">
        <f t="shared" si="134"/>
        <v>1.4861393224525605</v>
      </c>
      <c r="K334" s="126" t="str">
        <f t="shared" si="130"/>
        <v>DEJAR</v>
      </c>
      <c r="L334" s="126" t="str">
        <f t="shared" si="131"/>
        <v>DEJAR</v>
      </c>
      <c r="M334" s="126" t="str">
        <f t="shared" si="132"/>
        <v>DEJAR</v>
      </c>
    </row>
    <row r="335" spans="1:13" x14ac:dyDescent="0.25">
      <c r="A335" s="33" t="s">
        <v>56</v>
      </c>
      <c r="B335" s="33">
        <v>35</v>
      </c>
      <c r="C335" s="33" t="s">
        <v>103</v>
      </c>
      <c r="D335" s="34">
        <v>22.281710853421359</v>
      </c>
      <c r="E335" s="42">
        <v>10</v>
      </c>
      <c r="F335" s="113">
        <f t="shared" si="129"/>
        <v>389.93118112147022</v>
      </c>
      <c r="G335" s="42">
        <v>0.1</v>
      </c>
      <c r="H335" s="33" t="s">
        <v>170</v>
      </c>
      <c r="I335" s="107">
        <f t="shared" si="133"/>
        <v>222.7850284848646</v>
      </c>
      <c r="J335" s="108">
        <f t="shared" si="134"/>
        <v>1.1139251424243228</v>
      </c>
      <c r="K335" s="126" t="str">
        <f t="shared" si="130"/>
        <v>DEJAR</v>
      </c>
      <c r="L335" s="126" t="str">
        <f t="shared" si="131"/>
        <v>DEJAR</v>
      </c>
      <c r="M335" s="126" t="str">
        <f t="shared" si="132"/>
        <v>DEJAR</v>
      </c>
    </row>
    <row r="336" spans="1:13" x14ac:dyDescent="0.25">
      <c r="A336" s="33" t="s">
        <v>56</v>
      </c>
      <c r="B336" s="33">
        <v>37</v>
      </c>
      <c r="C336" s="33" t="s">
        <v>103</v>
      </c>
      <c r="D336" s="34">
        <v>28.966224109447765</v>
      </c>
      <c r="E336" s="42">
        <v>20</v>
      </c>
      <c r="F336" s="113">
        <f t="shared" si="129"/>
        <v>658.98369609528459</v>
      </c>
      <c r="G336" s="42">
        <v>0.1</v>
      </c>
      <c r="H336" s="33" t="s">
        <v>170</v>
      </c>
      <c r="I336" s="107">
        <f t="shared" si="133"/>
        <v>416.3620343579625</v>
      </c>
      <c r="J336" s="108">
        <f t="shared" si="134"/>
        <v>2.0818101717898121</v>
      </c>
      <c r="K336" s="126" t="str">
        <f t="shared" si="130"/>
        <v>DEJAR</v>
      </c>
      <c r="L336" s="126" t="str">
        <f t="shared" si="131"/>
        <v>DEJAR</v>
      </c>
      <c r="M336" s="126" t="str">
        <f t="shared" si="132"/>
        <v>DEJAR</v>
      </c>
    </row>
    <row r="337" spans="1:13" x14ac:dyDescent="0.25">
      <c r="A337" s="33" t="s">
        <v>56</v>
      </c>
      <c r="B337" s="33">
        <v>38</v>
      </c>
      <c r="C337" s="33" t="s">
        <v>96</v>
      </c>
      <c r="D337" s="34">
        <v>25.146502248861246</v>
      </c>
      <c r="E337" s="42">
        <v>8</v>
      </c>
      <c r="F337" s="113">
        <f t="shared" si="129"/>
        <v>496.64500028144801</v>
      </c>
      <c r="G337" s="42">
        <v>0.1</v>
      </c>
      <c r="H337" s="33" t="s">
        <v>170</v>
      </c>
      <c r="I337" s="107">
        <f t="shared" si="133"/>
        <v>297.22786449051216</v>
      </c>
      <c r="J337" s="108">
        <f t="shared" si="134"/>
        <v>1.4861393224525605</v>
      </c>
      <c r="K337" s="126" t="str">
        <f t="shared" si="130"/>
        <v>DEJAR</v>
      </c>
      <c r="L337" s="126" t="str">
        <f t="shared" si="131"/>
        <v>DEJAR</v>
      </c>
      <c r="M337" s="126" t="str">
        <f t="shared" si="132"/>
        <v>DEJAR</v>
      </c>
    </row>
    <row r="338" spans="1:13" x14ac:dyDescent="0.25">
      <c r="A338" s="33" t="s">
        <v>57</v>
      </c>
      <c r="B338" s="33">
        <v>1</v>
      </c>
      <c r="C338" s="33" t="s">
        <v>97</v>
      </c>
      <c r="D338" s="34">
        <v>14.005646822150567</v>
      </c>
      <c r="E338" s="42">
        <v>1.5</v>
      </c>
      <c r="F338" s="113">
        <f t="shared" si="129"/>
        <v>154.06260543901348</v>
      </c>
      <c r="G338" s="42">
        <v>0.1</v>
      </c>
      <c r="H338" s="33" t="s">
        <v>153</v>
      </c>
      <c r="I338" s="109">
        <f>6.666+(12.826*(E338)^0.5)*LN(E338)</f>
        <v>13.035280163655273</v>
      </c>
      <c r="J338" s="108">
        <f>(I338/1000)*0.5/G338</f>
        <v>6.5176400818276359E-2</v>
      </c>
      <c r="K338" s="126" t="str">
        <f t="shared" si="130"/>
        <v>DEJAR</v>
      </c>
      <c r="L338" s="126" t="str">
        <f t="shared" si="131"/>
        <v>DEPURAR</v>
      </c>
      <c r="M338" s="126" t="str">
        <f t="shared" si="132"/>
        <v>DEPURAR</v>
      </c>
    </row>
    <row r="339" spans="1:13" x14ac:dyDescent="0.25">
      <c r="A339" s="33" t="s">
        <v>57</v>
      </c>
      <c r="B339" s="33">
        <v>2</v>
      </c>
      <c r="C339" s="33" t="s">
        <v>126</v>
      </c>
      <c r="D339" s="34">
        <v>16.870438217590458</v>
      </c>
      <c r="E339" s="42">
        <v>8</v>
      </c>
      <c r="F339" s="113">
        <f t="shared" si="129"/>
        <v>223.53401791228774</v>
      </c>
      <c r="G339" s="42">
        <v>0.1</v>
      </c>
      <c r="H339" s="33" t="s">
        <v>170</v>
      </c>
      <c r="I339" s="107">
        <f>0.13647*D339^2.38351</f>
        <v>114.79028939810112</v>
      </c>
      <c r="J339" s="108">
        <f>(I339/1000)*0.5/G339</f>
        <v>0.5739514469905056</v>
      </c>
      <c r="K339" s="126" t="str">
        <f t="shared" si="130"/>
        <v>DEJAR</v>
      </c>
      <c r="L339" s="126" t="str">
        <f t="shared" si="131"/>
        <v>DEJAR</v>
      </c>
      <c r="M339" s="126" t="str">
        <f t="shared" si="132"/>
        <v>DEJAR</v>
      </c>
    </row>
    <row r="340" spans="1:13" x14ac:dyDescent="0.25">
      <c r="A340" s="33" t="s">
        <v>57</v>
      </c>
      <c r="B340" s="33">
        <v>3</v>
      </c>
      <c r="C340" s="33" t="s">
        <v>97</v>
      </c>
      <c r="D340" s="34">
        <v>12.732406201955062</v>
      </c>
      <c r="E340" s="42">
        <v>2.5</v>
      </c>
      <c r="F340" s="113">
        <f t="shared" si="129"/>
        <v>127.32446730496986</v>
      </c>
      <c r="G340" s="42">
        <v>0.1</v>
      </c>
      <c r="H340" s="33" t="s">
        <v>153</v>
      </c>
      <c r="I340" s="109">
        <f t="shared" ref="I340:I341" si="135">6.666+(12.826*(E340)^0.5)*LN(E340)</f>
        <v>25.248088908650967</v>
      </c>
      <c r="J340" s="108">
        <f t="shared" ref="J340:J341" si="136">(I340/1000)*0.5/G340</f>
        <v>0.12624044454325481</v>
      </c>
      <c r="K340" s="126" t="str">
        <f t="shared" si="130"/>
        <v>DEJAR</v>
      </c>
      <c r="L340" s="126" t="str">
        <f t="shared" si="131"/>
        <v>DEPURAR</v>
      </c>
      <c r="M340" s="126" t="str">
        <f t="shared" si="132"/>
        <v>DEPURAR</v>
      </c>
    </row>
    <row r="341" spans="1:13" x14ac:dyDescent="0.25">
      <c r="A341" s="33" t="s">
        <v>57</v>
      </c>
      <c r="B341" s="33">
        <v>4</v>
      </c>
      <c r="C341" s="33" t="s">
        <v>97</v>
      </c>
      <c r="D341" s="34">
        <v>16.870438217590458</v>
      </c>
      <c r="E341" s="42">
        <v>1.5</v>
      </c>
      <c r="F341" s="113">
        <f t="shared" si="129"/>
        <v>223.53401791228774</v>
      </c>
      <c r="G341" s="42">
        <v>0.1</v>
      </c>
      <c r="H341" s="33" t="s">
        <v>153</v>
      </c>
      <c r="I341" s="109">
        <f t="shared" si="135"/>
        <v>13.035280163655273</v>
      </c>
      <c r="J341" s="108">
        <f t="shared" si="136"/>
        <v>6.5176400818276359E-2</v>
      </c>
      <c r="K341" s="126" t="str">
        <f t="shared" si="130"/>
        <v>DEJAR</v>
      </c>
      <c r="L341" s="126" t="str">
        <f t="shared" si="131"/>
        <v>DEPURAR</v>
      </c>
      <c r="M341" s="126" t="str">
        <f t="shared" si="132"/>
        <v>DEPURAR</v>
      </c>
    </row>
    <row r="342" spans="1:13" x14ac:dyDescent="0.25">
      <c r="A342" s="33" t="s">
        <v>57</v>
      </c>
      <c r="B342" s="33">
        <v>5</v>
      </c>
      <c r="C342" s="33" t="s">
        <v>127</v>
      </c>
      <c r="D342" s="34">
        <v>12.414096046906185</v>
      </c>
      <c r="E342" s="42">
        <v>15</v>
      </c>
      <c r="F342" s="113">
        <f t="shared" si="129"/>
        <v>121.03782173178695</v>
      </c>
      <c r="G342" s="42">
        <v>0.1</v>
      </c>
      <c r="H342" s="33" t="s">
        <v>170</v>
      </c>
      <c r="I342" s="107">
        <f>0.13647*D342^2.38351</f>
        <v>55.257950664746026</v>
      </c>
      <c r="J342" s="108">
        <f>(I342/1000)*0.5/G342</f>
        <v>0.27628975332373013</v>
      </c>
      <c r="K342" s="126" t="str">
        <f t="shared" si="130"/>
        <v>DEJAR</v>
      </c>
      <c r="L342" s="126" t="str">
        <f t="shared" si="131"/>
        <v>DEJAR</v>
      </c>
      <c r="M342" s="126" t="str">
        <f t="shared" si="132"/>
        <v>DEJAR</v>
      </c>
    </row>
    <row r="343" spans="1:13" x14ac:dyDescent="0.25">
      <c r="A343" s="33" t="s">
        <v>57</v>
      </c>
      <c r="B343" s="33">
        <v>6</v>
      </c>
      <c r="C343" s="33" t="s">
        <v>97</v>
      </c>
      <c r="D343" s="34">
        <v>23.873261628665741</v>
      </c>
      <c r="E343" s="42">
        <v>2.5</v>
      </c>
      <c r="F343" s="113">
        <f t="shared" si="129"/>
        <v>447.62508036903466</v>
      </c>
      <c r="G343" s="42">
        <v>0.1</v>
      </c>
      <c r="H343" s="33" t="s">
        <v>153</v>
      </c>
      <c r="I343" s="109">
        <f t="shared" ref="I343:I352" si="137">6.666+(12.826*(E343)^0.5)*LN(E343)</f>
        <v>25.248088908650967</v>
      </c>
      <c r="J343" s="108">
        <f t="shared" ref="J343:J352" si="138">(I343/1000)*0.5/G343</f>
        <v>0.12624044454325481</v>
      </c>
      <c r="K343" s="126" t="str">
        <f t="shared" si="130"/>
        <v>DEJAR</v>
      </c>
      <c r="L343" s="126" t="str">
        <f t="shared" si="131"/>
        <v>DEPURAR</v>
      </c>
      <c r="M343" s="126" t="str">
        <f t="shared" si="132"/>
        <v>DEPURAR</v>
      </c>
    </row>
    <row r="344" spans="1:13" x14ac:dyDescent="0.25">
      <c r="A344" s="33" t="s">
        <v>57</v>
      </c>
      <c r="B344" s="33">
        <v>7</v>
      </c>
      <c r="C344" s="33" t="s">
        <v>97</v>
      </c>
      <c r="D344" s="34">
        <v>16.552128062541581</v>
      </c>
      <c r="E344" s="42">
        <v>1.5</v>
      </c>
      <c r="F344" s="113">
        <f t="shared" si="129"/>
        <v>215.17834974539909</v>
      </c>
      <c r="G344" s="42">
        <v>0.1</v>
      </c>
      <c r="H344" s="33" t="s">
        <v>153</v>
      </c>
      <c r="I344" s="109">
        <f t="shared" si="137"/>
        <v>13.035280163655273</v>
      </c>
      <c r="J344" s="108">
        <f t="shared" si="138"/>
        <v>6.5176400818276359E-2</v>
      </c>
      <c r="K344" s="126" t="str">
        <f t="shared" si="130"/>
        <v>DEJAR</v>
      </c>
      <c r="L344" s="126" t="str">
        <f t="shared" si="131"/>
        <v>DEPURAR</v>
      </c>
      <c r="M344" s="126" t="str">
        <f t="shared" si="132"/>
        <v>DEPURAR</v>
      </c>
    </row>
    <row r="345" spans="1:13" x14ac:dyDescent="0.25">
      <c r="A345" s="33" t="s">
        <v>57</v>
      </c>
      <c r="B345" s="33">
        <v>8</v>
      </c>
      <c r="C345" s="33" t="s">
        <v>97</v>
      </c>
      <c r="D345" s="34">
        <v>14.323956977199444</v>
      </c>
      <c r="E345" s="42">
        <v>1.25</v>
      </c>
      <c r="F345" s="113">
        <f t="shared" si="129"/>
        <v>161.14502893285245</v>
      </c>
      <c r="G345" s="42">
        <v>0.1</v>
      </c>
      <c r="H345" s="33" t="s">
        <v>153</v>
      </c>
      <c r="I345" s="109">
        <f t="shared" si="137"/>
        <v>9.8658570906106586</v>
      </c>
      <c r="J345" s="108">
        <f t="shared" si="138"/>
        <v>4.932928545305329E-2</v>
      </c>
      <c r="K345" s="126" t="str">
        <f t="shared" si="130"/>
        <v>DEJAR</v>
      </c>
      <c r="L345" s="126" t="str">
        <f t="shared" si="131"/>
        <v>DEPURAR</v>
      </c>
      <c r="M345" s="126" t="str">
        <f t="shared" si="132"/>
        <v>DEPURAR</v>
      </c>
    </row>
    <row r="346" spans="1:13" x14ac:dyDescent="0.25">
      <c r="A346" s="33" t="s">
        <v>57</v>
      </c>
      <c r="B346" s="33">
        <v>9</v>
      </c>
      <c r="C346" s="33" t="s">
        <v>97</v>
      </c>
      <c r="D346" s="34">
        <v>10.504235116612925</v>
      </c>
      <c r="E346" s="42">
        <v>2.5</v>
      </c>
      <c r="F346" s="113">
        <f t="shared" si="129"/>
        <v>86.660215559445092</v>
      </c>
      <c r="G346" s="42">
        <v>0.1</v>
      </c>
      <c r="H346" s="33" t="s">
        <v>153</v>
      </c>
      <c r="I346" s="109">
        <f t="shared" si="137"/>
        <v>25.248088908650967</v>
      </c>
      <c r="J346" s="108">
        <f t="shared" si="138"/>
        <v>0.12624044454325481</v>
      </c>
      <c r="K346" s="126" t="str">
        <f t="shared" si="130"/>
        <v>DEJAR</v>
      </c>
      <c r="L346" s="126" t="str">
        <f t="shared" si="131"/>
        <v>DEPURAR</v>
      </c>
      <c r="M346" s="126" t="str">
        <f t="shared" si="132"/>
        <v>DEPURAR</v>
      </c>
    </row>
    <row r="347" spans="1:13" x14ac:dyDescent="0.25">
      <c r="A347" s="33" t="s">
        <v>57</v>
      </c>
      <c r="B347" s="33">
        <v>10</v>
      </c>
      <c r="C347" s="33" t="s">
        <v>97</v>
      </c>
      <c r="D347" s="34">
        <v>13.687336667101691</v>
      </c>
      <c r="E347" s="42">
        <v>1.25</v>
      </c>
      <c r="F347" s="113">
        <f t="shared" si="129"/>
        <v>147.13933752930578</v>
      </c>
      <c r="G347" s="42">
        <v>0.1</v>
      </c>
      <c r="H347" s="33" t="s">
        <v>153</v>
      </c>
      <c r="I347" s="109">
        <f t="shared" si="137"/>
        <v>9.8658570906106586</v>
      </c>
      <c r="J347" s="108">
        <f t="shared" si="138"/>
        <v>4.932928545305329E-2</v>
      </c>
      <c r="K347" s="126" t="str">
        <f t="shared" si="130"/>
        <v>DEJAR</v>
      </c>
      <c r="L347" s="126" t="str">
        <f t="shared" si="131"/>
        <v>DEPURAR</v>
      </c>
      <c r="M347" s="126" t="str">
        <f t="shared" si="132"/>
        <v>DEPURAR</v>
      </c>
    </row>
    <row r="348" spans="1:13" x14ac:dyDescent="0.25">
      <c r="A348" s="33" t="s">
        <v>57</v>
      </c>
      <c r="B348" s="33">
        <v>11</v>
      </c>
      <c r="C348" s="33" t="s">
        <v>97</v>
      </c>
      <c r="D348" s="34">
        <v>10.18592496156405</v>
      </c>
      <c r="E348" s="42">
        <v>1.25</v>
      </c>
      <c r="F348" s="113">
        <f t="shared" si="129"/>
        <v>81.487659075180716</v>
      </c>
      <c r="G348" s="42">
        <v>0.1</v>
      </c>
      <c r="H348" s="33" t="s">
        <v>153</v>
      </c>
      <c r="I348" s="109">
        <f t="shared" si="137"/>
        <v>9.8658570906106586</v>
      </c>
      <c r="J348" s="108">
        <f t="shared" si="138"/>
        <v>4.932928545305329E-2</v>
      </c>
      <c r="K348" s="126" t="str">
        <f t="shared" si="130"/>
        <v>DEJAR</v>
      </c>
      <c r="L348" s="126" t="str">
        <f t="shared" si="131"/>
        <v>DEPURAR</v>
      </c>
      <c r="M348" s="126" t="str">
        <f t="shared" si="132"/>
        <v>DEPURAR</v>
      </c>
    </row>
    <row r="349" spans="1:13" x14ac:dyDescent="0.25">
      <c r="A349" s="33" t="s">
        <v>57</v>
      </c>
      <c r="B349" s="33">
        <v>13</v>
      </c>
      <c r="C349" s="33" t="s">
        <v>97</v>
      </c>
      <c r="D349" s="34">
        <v>10.822545271661802</v>
      </c>
      <c r="E349" s="42">
        <v>1.5</v>
      </c>
      <c r="F349" s="113">
        <f t="shared" si="129"/>
        <v>91.99192762784071</v>
      </c>
      <c r="G349" s="42">
        <v>0.1</v>
      </c>
      <c r="H349" s="33" t="s">
        <v>153</v>
      </c>
      <c r="I349" s="109">
        <f t="shared" si="137"/>
        <v>13.035280163655273</v>
      </c>
      <c r="J349" s="108">
        <f t="shared" si="138"/>
        <v>6.5176400818276359E-2</v>
      </c>
      <c r="K349" s="126" t="str">
        <f t="shared" si="130"/>
        <v>DEJAR</v>
      </c>
      <c r="L349" s="126" t="str">
        <f t="shared" si="131"/>
        <v>DEPURAR</v>
      </c>
      <c r="M349" s="126" t="str">
        <f t="shared" si="132"/>
        <v>DEPURAR</v>
      </c>
    </row>
    <row r="350" spans="1:13" x14ac:dyDescent="0.25">
      <c r="A350" s="33" t="s">
        <v>57</v>
      </c>
      <c r="B350" s="33">
        <v>14</v>
      </c>
      <c r="C350" s="33" t="s">
        <v>97</v>
      </c>
      <c r="D350" s="34">
        <v>15.278887442346074</v>
      </c>
      <c r="E350" s="42">
        <v>2.5</v>
      </c>
      <c r="F350" s="113">
        <f t="shared" si="129"/>
        <v>183.34723291915657</v>
      </c>
      <c r="G350" s="42">
        <v>0.1</v>
      </c>
      <c r="H350" s="33" t="s">
        <v>153</v>
      </c>
      <c r="I350" s="109">
        <f t="shared" si="137"/>
        <v>25.248088908650967</v>
      </c>
      <c r="J350" s="108">
        <f t="shared" si="138"/>
        <v>0.12624044454325481</v>
      </c>
      <c r="K350" s="126" t="str">
        <f t="shared" si="130"/>
        <v>DEJAR</v>
      </c>
      <c r="L350" s="126" t="str">
        <f t="shared" si="131"/>
        <v>DEPURAR</v>
      </c>
      <c r="M350" s="126" t="str">
        <f t="shared" si="132"/>
        <v>DEPURAR</v>
      </c>
    </row>
    <row r="351" spans="1:13" x14ac:dyDescent="0.25">
      <c r="A351" s="33" t="s">
        <v>57</v>
      </c>
      <c r="B351" s="33">
        <v>15</v>
      </c>
      <c r="C351" s="33" t="s">
        <v>97</v>
      </c>
      <c r="D351" s="34">
        <v>12.732406201955062</v>
      </c>
      <c r="E351" s="42">
        <v>2.5</v>
      </c>
      <c r="F351" s="113">
        <f t="shared" si="129"/>
        <v>127.32446730496986</v>
      </c>
      <c r="G351" s="42">
        <v>0.1</v>
      </c>
      <c r="H351" s="33" t="s">
        <v>153</v>
      </c>
      <c r="I351" s="109">
        <f t="shared" si="137"/>
        <v>25.248088908650967</v>
      </c>
      <c r="J351" s="108">
        <f t="shared" si="138"/>
        <v>0.12624044454325481</v>
      </c>
      <c r="K351" s="126" t="str">
        <f t="shared" si="130"/>
        <v>DEJAR</v>
      </c>
      <c r="L351" s="126" t="str">
        <f t="shared" si="131"/>
        <v>DEPURAR</v>
      </c>
      <c r="M351" s="126" t="str">
        <f t="shared" si="132"/>
        <v>DEPURAR</v>
      </c>
    </row>
    <row r="352" spans="1:13" x14ac:dyDescent="0.25">
      <c r="A352" s="33" t="s">
        <v>57</v>
      </c>
      <c r="B352" s="33">
        <v>16</v>
      </c>
      <c r="C352" s="33" t="s">
        <v>97</v>
      </c>
      <c r="D352" s="34">
        <v>10.504235116612925</v>
      </c>
      <c r="E352" s="42">
        <v>2.5</v>
      </c>
      <c r="F352" s="113">
        <f t="shared" si="129"/>
        <v>86.660215559445092</v>
      </c>
      <c r="G352" s="42">
        <v>0.1</v>
      </c>
      <c r="H352" s="33" t="s">
        <v>153</v>
      </c>
      <c r="I352" s="109">
        <f t="shared" si="137"/>
        <v>25.248088908650967</v>
      </c>
      <c r="J352" s="108">
        <f t="shared" si="138"/>
        <v>0.12624044454325481</v>
      </c>
      <c r="K352" s="126" t="str">
        <f t="shared" si="130"/>
        <v>DEJAR</v>
      </c>
      <c r="L352" s="126" t="str">
        <f t="shared" si="131"/>
        <v>DEPURAR</v>
      </c>
      <c r="M352" s="126" t="str">
        <f t="shared" si="132"/>
        <v>DEPURAR</v>
      </c>
    </row>
    <row r="353" spans="1:13" x14ac:dyDescent="0.25">
      <c r="A353" s="33" t="s">
        <v>57</v>
      </c>
      <c r="B353" s="33">
        <v>17</v>
      </c>
      <c r="C353" s="33" t="s">
        <v>126</v>
      </c>
      <c r="D353" s="34">
        <v>17.507058527688208</v>
      </c>
      <c r="E353" s="42">
        <v>4</v>
      </c>
      <c r="F353" s="113">
        <f t="shared" si="129"/>
        <v>240.72282099845862</v>
      </c>
      <c r="G353" s="42">
        <v>0.1</v>
      </c>
      <c r="H353" s="33" t="s">
        <v>170</v>
      </c>
      <c r="I353" s="107">
        <f t="shared" ref="I353:I355" si="139">0.13647*D353^2.38351</f>
        <v>125.38576871607694</v>
      </c>
      <c r="J353" s="108">
        <f t="shared" ref="J353:J361" si="140">(I353/1000)*0.5/G353</f>
        <v>0.62692884358038459</v>
      </c>
      <c r="K353" s="126" t="str">
        <f t="shared" si="130"/>
        <v>DEJAR</v>
      </c>
      <c r="L353" s="126" t="str">
        <f t="shared" si="131"/>
        <v>DEPURAR</v>
      </c>
      <c r="M353" s="126" t="str">
        <f t="shared" si="132"/>
        <v>DEPURAR</v>
      </c>
    </row>
    <row r="354" spans="1:13" x14ac:dyDescent="0.25">
      <c r="A354" s="33" t="s">
        <v>57</v>
      </c>
      <c r="B354" s="33">
        <v>18</v>
      </c>
      <c r="C354" s="33" t="s">
        <v>99</v>
      </c>
      <c r="D354" s="34">
        <v>14.005646822150567</v>
      </c>
      <c r="E354" s="42">
        <v>20</v>
      </c>
      <c r="F354" s="113">
        <f t="shared" si="129"/>
        <v>154.06260543901348</v>
      </c>
      <c r="G354" s="42">
        <v>0.1</v>
      </c>
      <c r="H354" s="33" t="s">
        <v>170</v>
      </c>
      <c r="I354" s="107">
        <f t="shared" si="139"/>
        <v>73.665181252498542</v>
      </c>
      <c r="J354" s="108">
        <f t="shared" si="140"/>
        <v>0.36832590626249273</v>
      </c>
      <c r="K354" s="126" t="str">
        <f t="shared" si="130"/>
        <v>DEJAR</v>
      </c>
      <c r="L354" s="126" t="str">
        <f t="shared" si="131"/>
        <v>DEJAR</v>
      </c>
      <c r="M354" s="126" t="str">
        <f t="shared" si="132"/>
        <v>DEJAR</v>
      </c>
    </row>
    <row r="355" spans="1:13" x14ac:dyDescent="0.25">
      <c r="A355" s="33" t="s">
        <v>57</v>
      </c>
      <c r="B355" s="33">
        <v>20</v>
      </c>
      <c r="C355" s="33" t="s">
        <v>128</v>
      </c>
      <c r="D355" s="34">
        <v>16.870438217590458</v>
      </c>
      <c r="E355" s="42">
        <v>8</v>
      </c>
      <c r="F355" s="113">
        <f t="shared" si="129"/>
        <v>223.53401791228774</v>
      </c>
      <c r="G355" s="42">
        <v>0.1</v>
      </c>
      <c r="H355" s="33" t="s">
        <v>170</v>
      </c>
      <c r="I355" s="107">
        <f t="shared" si="139"/>
        <v>114.79028939810112</v>
      </c>
      <c r="J355" s="108">
        <f t="shared" si="140"/>
        <v>0.5739514469905056</v>
      </c>
      <c r="K355" s="126" t="str">
        <f t="shared" si="130"/>
        <v>DEJAR</v>
      </c>
      <c r="L355" s="126" t="str">
        <f t="shared" si="131"/>
        <v>DEJAR</v>
      </c>
      <c r="M355" s="126" t="str">
        <f t="shared" si="132"/>
        <v>DEJAR</v>
      </c>
    </row>
    <row r="356" spans="1:13" x14ac:dyDescent="0.25">
      <c r="A356" s="33" t="s">
        <v>57</v>
      </c>
      <c r="B356" s="33">
        <v>21</v>
      </c>
      <c r="C356" s="33" t="s">
        <v>97</v>
      </c>
      <c r="D356" s="34">
        <v>19.098609302932591</v>
      </c>
      <c r="E356" s="42">
        <v>4</v>
      </c>
      <c r="F356" s="113">
        <f t="shared" si="129"/>
        <v>286.48005143618212</v>
      </c>
      <c r="G356" s="42">
        <v>0.1</v>
      </c>
      <c r="H356" s="33" t="s">
        <v>153</v>
      </c>
      <c r="I356" s="109">
        <f t="shared" ref="I356:I361" si="141">6.666+(12.826*(E356)^0.5)*LN(E356)</f>
        <v>42.22722295144743</v>
      </c>
      <c r="J356" s="108">
        <f t="shared" si="140"/>
        <v>0.21113611475723715</v>
      </c>
      <c r="K356" s="126" t="str">
        <f t="shared" si="130"/>
        <v>DEJAR</v>
      </c>
      <c r="L356" s="126" t="str">
        <f t="shared" si="131"/>
        <v>DEPURAR</v>
      </c>
      <c r="M356" s="126" t="str">
        <f t="shared" si="132"/>
        <v>DEPURAR</v>
      </c>
    </row>
    <row r="357" spans="1:13" x14ac:dyDescent="0.25">
      <c r="A357" s="33" t="s">
        <v>57</v>
      </c>
      <c r="B357" s="33">
        <v>22</v>
      </c>
      <c r="C357" s="33" t="s">
        <v>97</v>
      </c>
      <c r="D357" s="34">
        <v>13.369026512052814</v>
      </c>
      <c r="E357" s="42">
        <v>3</v>
      </c>
      <c r="F357" s="113">
        <f t="shared" si="129"/>
        <v>140.37522520372926</v>
      </c>
      <c r="G357" s="42">
        <v>0.1</v>
      </c>
      <c r="H357" s="33" t="s">
        <v>153</v>
      </c>
      <c r="I357" s="109">
        <f t="shared" si="141"/>
        <v>31.07198362279307</v>
      </c>
      <c r="J357" s="108">
        <f t="shared" si="140"/>
        <v>0.15535991811396535</v>
      </c>
      <c r="K357" s="126" t="str">
        <f t="shared" si="130"/>
        <v>DEJAR</v>
      </c>
      <c r="L357" s="126" t="str">
        <f t="shared" si="131"/>
        <v>DEPURAR</v>
      </c>
      <c r="M357" s="126" t="str">
        <f t="shared" si="132"/>
        <v>DEPURAR</v>
      </c>
    </row>
    <row r="358" spans="1:13" x14ac:dyDescent="0.25">
      <c r="A358" s="33" t="s">
        <v>57</v>
      </c>
      <c r="B358" s="33">
        <v>23</v>
      </c>
      <c r="C358" s="33" t="s">
        <v>97</v>
      </c>
      <c r="D358" s="34">
        <v>12.414096046906185</v>
      </c>
      <c r="E358" s="42">
        <v>3</v>
      </c>
      <c r="F358" s="113">
        <f t="shared" si="129"/>
        <v>121.03782173178695</v>
      </c>
      <c r="G358" s="42">
        <v>0.1</v>
      </c>
      <c r="H358" s="33" t="s">
        <v>153</v>
      </c>
      <c r="I358" s="109">
        <f t="shared" si="141"/>
        <v>31.07198362279307</v>
      </c>
      <c r="J358" s="108">
        <f t="shared" si="140"/>
        <v>0.15535991811396535</v>
      </c>
      <c r="K358" s="126" t="str">
        <f t="shared" si="130"/>
        <v>DEJAR</v>
      </c>
      <c r="L358" s="126" t="str">
        <f t="shared" si="131"/>
        <v>DEPURAR</v>
      </c>
      <c r="M358" s="126" t="str">
        <f t="shared" si="132"/>
        <v>DEPURAR</v>
      </c>
    </row>
    <row r="359" spans="1:13" x14ac:dyDescent="0.25">
      <c r="A359" s="33" t="s">
        <v>57</v>
      </c>
      <c r="B359" s="33">
        <v>24</v>
      </c>
      <c r="C359" s="33" t="s">
        <v>97</v>
      </c>
      <c r="D359" s="34">
        <v>14.642267132248321</v>
      </c>
      <c r="E359" s="42">
        <v>3</v>
      </c>
      <c r="F359" s="113">
        <f t="shared" si="129"/>
        <v>168.38660801082264</v>
      </c>
      <c r="G359" s="42">
        <v>0.1</v>
      </c>
      <c r="H359" s="33" t="s">
        <v>153</v>
      </c>
      <c r="I359" s="109">
        <f t="shared" si="141"/>
        <v>31.07198362279307</v>
      </c>
      <c r="J359" s="108">
        <f t="shared" si="140"/>
        <v>0.15535991811396535</v>
      </c>
      <c r="K359" s="126" t="str">
        <f t="shared" si="130"/>
        <v>DEJAR</v>
      </c>
      <c r="L359" s="126" t="str">
        <f t="shared" si="131"/>
        <v>DEPURAR</v>
      </c>
      <c r="M359" s="126" t="str">
        <f t="shared" si="132"/>
        <v>DEPURAR</v>
      </c>
    </row>
    <row r="360" spans="1:13" x14ac:dyDescent="0.25">
      <c r="A360" s="33" t="s">
        <v>57</v>
      </c>
      <c r="B360" s="33">
        <v>25</v>
      </c>
      <c r="C360" s="33" t="s">
        <v>97</v>
      </c>
      <c r="D360" s="34">
        <v>22.281710853421359</v>
      </c>
      <c r="E360" s="42">
        <v>4</v>
      </c>
      <c r="F360" s="113">
        <f t="shared" si="129"/>
        <v>389.93118112147022</v>
      </c>
      <c r="G360" s="42">
        <v>0.1</v>
      </c>
      <c r="H360" s="33" t="s">
        <v>153</v>
      </c>
      <c r="I360" s="109">
        <f t="shared" si="141"/>
        <v>42.22722295144743</v>
      </c>
      <c r="J360" s="108">
        <f t="shared" si="140"/>
        <v>0.21113611475723715</v>
      </c>
      <c r="K360" s="126" t="str">
        <f t="shared" si="130"/>
        <v>DEJAR</v>
      </c>
      <c r="L360" s="126" t="str">
        <f t="shared" si="131"/>
        <v>DEPURAR</v>
      </c>
      <c r="M360" s="126" t="str">
        <f t="shared" si="132"/>
        <v>DEPURAR</v>
      </c>
    </row>
    <row r="361" spans="1:13" x14ac:dyDescent="0.25">
      <c r="A361" s="33" t="s">
        <v>57</v>
      </c>
      <c r="B361" s="33">
        <v>27</v>
      </c>
      <c r="C361" s="33" t="s">
        <v>97</v>
      </c>
      <c r="D361" s="34">
        <v>13.369026512052814</v>
      </c>
      <c r="E361" s="42">
        <v>2</v>
      </c>
      <c r="F361" s="113">
        <f t="shared" si="129"/>
        <v>140.37522520372926</v>
      </c>
      <c r="G361" s="42">
        <v>0.1</v>
      </c>
      <c r="H361" s="33" t="s">
        <v>153</v>
      </c>
      <c r="I361" s="109">
        <f t="shared" si="141"/>
        <v>19.238790948127587</v>
      </c>
      <c r="J361" s="108">
        <f t="shared" si="140"/>
        <v>9.6193954740637924E-2</v>
      </c>
      <c r="K361" s="126" t="str">
        <f t="shared" si="130"/>
        <v>DEJAR</v>
      </c>
      <c r="L361" s="126" t="str">
        <f t="shared" si="131"/>
        <v>DEPURAR</v>
      </c>
      <c r="M361" s="126" t="str">
        <f t="shared" si="132"/>
        <v>DEPURAR</v>
      </c>
    </row>
    <row r="362" spans="1:13" x14ac:dyDescent="0.25">
      <c r="A362" s="33" t="s">
        <v>57</v>
      </c>
      <c r="B362" s="33">
        <v>29</v>
      </c>
      <c r="C362" s="33" t="s">
        <v>96</v>
      </c>
      <c r="D362" s="34">
        <v>22.91833116351911</v>
      </c>
      <c r="E362" s="42">
        <v>4</v>
      </c>
      <c r="F362" s="113">
        <f t="shared" si="129"/>
        <v>412.53127406810228</v>
      </c>
      <c r="G362" s="42">
        <v>0.1</v>
      </c>
      <c r="H362" s="33" t="s">
        <v>170</v>
      </c>
      <c r="I362" s="107">
        <f t="shared" ref="I362:I367" si="142">0.13647*D362^2.38351</f>
        <v>238.25770348900747</v>
      </c>
      <c r="J362" s="108">
        <f t="shared" ref="J362:J370" si="143">(I362/1000)*0.5/G362</f>
        <v>1.1912885174450372</v>
      </c>
      <c r="K362" s="126" t="str">
        <f t="shared" si="130"/>
        <v>DEJAR</v>
      </c>
      <c r="L362" s="126" t="str">
        <f t="shared" si="131"/>
        <v>DEPURAR</v>
      </c>
      <c r="M362" s="126" t="str">
        <f t="shared" si="132"/>
        <v>DEPURAR</v>
      </c>
    </row>
    <row r="363" spans="1:13" x14ac:dyDescent="0.25">
      <c r="A363" s="33" t="s">
        <v>57</v>
      </c>
      <c r="B363" s="33">
        <v>30</v>
      </c>
      <c r="C363" s="33" t="s">
        <v>96</v>
      </c>
      <c r="D363" s="34">
        <v>14.323956977199444</v>
      </c>
      <c r="E363" s="42">
        <v>3</v>
      </c>
      <c r="F363" s="113">
        <f t="shared" si="129"/>
        <v>161.14502893285245</v>
      </c>
      <c r="G363" s="42">
        <v>0.1</v>
      </c>
      <c r="H363" s="33" t="s">
        <v>170</v>
      </c>
      <c r="I363" s="107">
        <f t="shared" si="142"/>
        <v>77.718593342580505</v>
      </c>
      <c r="J363" s="108">
        <f t="shared" si="143"/>
        <v>0.3885929667129025</v>
      </c>
      <c r="K363" s="126" t="str">
        <f t="shared" si="130"/>
        <v>DEJAR</v>
      </c>
      <c r="L363" s="126" t="str">
        <f t="shared" si="131"/>
        <v>DEPURAR</v>
      </c>
      <c r="M363" s="126" t="str">
        <f t="shared" si="132"/>
        <v>DEPURAR</v>
      </c>
    </row>
    <row r="364" spans="1:13" x14ac:dyDescent="0.25">
      <c r="A364" s="33" t="s">
        <v>57</v>
      </c>
      <c r="B364" s="33">
        <v>31</v>
      </c>
      <c r="C364" s="33" t="s">
        <v>127</v>
      </c>
      <c r="D364" s="34">
        <v>15.278887442346074</v>
      </c>
      <c r="E364" s="42">
        <v>15</v>
      </c>
      <c r="F364" s="113">
        <f t="shared" si="129"/>
        <v>183.34723291915657</v>
      </c>
      <c r="G364" s="42">
        <v>0.1</v>
      </c>
      <c r="H364" s="33" t="s">
        <v>170</v>
      </c>
      <c r="I364" s="107">
        <f t="shared" si="142"/>
        <v>90.642458108728349</v>
      </c>
      <c r="J364" s="108">
        <f t="shared" si="143"/>
        <v>0.45321229054364176</v>
      </c>
      <c r="K364" s="126" t="str">
        <f t="shared" si="130"/>
        <v>DEJAR</v>
      </c>
      <c r="L364" s="126" t="str">
        <f t="shared" si="131"/>
        <v>DEJAR</v>
      </c>
      <c r="M364" s="126" t="str">
        <f t="shared" si="132"/>
        <v>DEJAR</v>
      </c>
    </row>
    <row r="365" spans="1:13" x14ac:dyDescent="0.25">
      <c r="A365" s="33" t="s">
        <v>57</v>
      </c>
      <c r="B365" s="33">
        <v>32</v>
      </c>
      <c r="C365" s="33" t="s">
        <v>96</v>
      </c>
      <c r="D365" s="34">
        <v>113.63672535244892</v>
      </c>
      <c r="E365" s="42">
        <v>30</v>
      </c>
      <c r="F365" s="113">
        <f t="shared" si="129"/>
        <v>10142.110020969438</v>
      </c>
      <c r="G365" s="42">
        <v>0.1</v>
      </c>
      <c r="H365" s="33" t="s">
        <v>170</v>
      </c>
      <c r="I365" s="107">
        <f t="shared" si="142"/>
        <v>10823.970317294181</v>
      </c>
      <c r="J365" s="108">
        <f t="shared" si="143"/>
        <v>54.119851586470901</v>
      </c>
      <c r="K365" s="126" t="str">
        <f t="shared" si="130"/>
        <v>DEJAR</v>
      </c>
      <c r="L365" s="126" t="str">
        <f t="shared" si="131"/>
        <v>DEJAR</v>
      </c>
      <c r="M365" s="126" t="str">
        <f t="shared" si="132"/>
        <v>DEJAR</v>
      </c>
    </row>
    <row r="366" spans="1:13" x14ac:dyDescent="0.25">
      <c r="A366" s="33" t="s">
        <v>57</v>
      </c>
      <c r="B366" s="33">
        <v>33</v>
      </c>
      <c r="C366" s="33" t="s">
        <v>99</v>
      </c>
      <c r="D366" s="34">
        <v>16.552128062541581</v>
      </c>
      <c r="E366" s="42">
        <v>18</v>
      </c>
      <c r="F366" s="113">
        <f t="shared" si="129"/>
        <v>215.17834974539909</v>
      </c>
      <c r="G366" s="42">
        <v>0.1</v>
      </c>
      <c r="H366" s="33" t="s">
        <v>170</v>
      </c>
      <c r="I366" s="107">
        <f t="shared" si="142"/>
        <v>109.69516921537372</v>
      </c>
      <c r="J366" s="108">
        <f t="shared" si="143"/>
        <v>0.54847584607686861</v>
      </c>
      <c r="K366" s="126" t="str">
        <f t="shared" si="130"/>
        <v>DEJAR</v>
      </c>
      <c r="L366" s="126" t="str">
        <f t="shared" si="131"/>
        <v>DEJAR</v>
      </c>
      <c r="M366" s="126" t="str">
        <f t="shared" si="132"/>
        <v>DEJAR</v>
      </c>
    </row>
    <row r="367" spans="1:13" x14ac:dyDescent="0.25">
      <c r="A367" s="33" t="s">
        <v>57</v>
      </c>
      <c r="B367" s="33">
        <v>34</v>
      </c>
      <c r="C367" s="33" t="s">
        <v>96</v>
      </c>
      <c r="D367" s="34">
        <v>23.873261628665741</v>
      </c>
      <c r="E367" s="42">
        <v>6</v>
      </c>
      <c r="F367" s="113">
        <f t="shared" si="129"/>
        <v>447.62508036903466</v>
      </c>
      <c r="G367" s="42">
        <v>0.1</v>
      </c>
      <c r="H367" s="33" t="s">
        <v>170</v>
      </c>
      <c r="I367" s="107">
        <f t="shared" si="142"/>
        <v>262.60539541896509</v>
      </c>
      <c r="J367" s="108">
        <f t="shared" si="143"/>
        <v>1.3130269770948255</v>
      </c>
      <c r="K367" s="126" t="str">
        <f t="shared" si="130"/>
        <v>DEJAR</v>
      </c>
      <c r="L367" s="126" t="str">
        <f t="shared" si="131"/>
        <v>DEJAR</v>
      </c>
      <c r="M367" s="126" t="str">
        <f t="shared" si="132"/>
        <v>DEJAR</v>
      </c>
    </row>
    <row r="368" spans="1:13" x14ac:dyDescent="0.25">
      <c r="A368" s="33" t="s">
        <v>57</v>
      </c>
      <c r="B368" s="33">
        <v>35</v>
      </c>
      <c r="C368" s="33" t="s">
        <v>97</v>
      </c>
      <c r="D368" s="34">
        <v>16.870438217590458</v>
      </c>
      <c r="E368" s="42">
        <v>4</v>
      </c>
      <c r="F368" s="113">
        <f t="shared" si="129"/>
        <v>223.53401791228774</v>
      </c>
      <c r="G368" s="42">
        <v>0.1</v>
      </c>
      <c r="H368" s="33" t="s">
        <v>153</v>
      </c>
      <c r="I368" s="109">
        <f t="shared" ref="I368:I370" si="144">6.666+(12.826*(E368)^0.5)*LN(E368)</f>
        <v>42.22722295144743</v>
      </c>
      <c r="J368" s="108">
        <f t="shared" si="143"/>
        <v>0.21113611475723715</v>
      </c>
      <c r="K368" s="126" t="str">
        <f t="shared" si="130"/>
        <v>DEJAR</v>
      </c>
      <c r="L368" s="126" t="str">
        <f t="shared" si="131"/>
        <v>DEPURAR</v>
      </c>
      <c r="M368" s="126" t="str">
        <f t="shared" si="132"/>
        <v>DEPURAR</v>
      </c>
    </row>
    <row r="369" spans="1:13" x14ac:dyDescent="0.25">
      <c r="A369" s="33" t="s">
        <v>57</v>
      </c>
      <c r="B369" s="33">
        <v>36</v>
      </c>
      <c r="C369" s="33" t="s">
        <v>97</v>
      </c>
      <c r="D369" s="34">
        <v>23.236641318567987</v>
      </c>
      <c r="E369" s="42">
        <v>2.25</v>
      </c>
      <c r="F369" s="113">
        <f t="shared" si="129"/>
        <v>424.07005391761521</v>
      </c>
      <c r="G369" s="42">
        <v>0.1</v>
      </c>
      <c r="H369" s="33" t="s">
        <v>153</v>
      </c>
      <c r="I369" s="109">
        <f t="shared" si="144"/>
        <v>22.267486429785951</v>
      </c>
      <c r="J369" s="108">
        <f t="shared" si="143"/>
        <v>0.11133743214892974</v>
      </c>
      <c r="K369" s="126" t="str">
        <f t="shared" si="130"/>
        <v>DEJAR</v>
      </c>
      <c r="L369" s="126" t="str">
        <f t="shared" si="131"/>
        <v>DEPURAR</v>
      </c>
      <c r="M369" s="126" t="str">
        <f t="shared" si="132"/>
        <v>DEPURAR</v>
      </c>
    </row>
    <row r="370" spans="1:13" x14ac:dyDescent="0.25">
      <c r="A370" s="33" t="s">
        <v>57</v>
      </c>
      <c r="B370" s="33">
        <v>37</v>
      </c>
      <c r="C370" s="33" t="s">
        <v>97</v>
      </c>
      <c r="D370" s="34">
        <v>10.18592496156405</v>
      </c>
      <c r="E370" s="42">
        <v>3</v>
      </c>
      <c r="F370" s="113">
        <f t="shared" si="129"/>
        <v>81.487659075180716</v>
      </c>
      <c r="G370" s="42">
        <v>0.1</v>
      </c>
      <c r="H370" s="33" t="s">
        <v>153</v>
      </c>
      <c r="I370" s="109">
        <f t="shared" si="144"/>
        <v>31.07198362279307</v>
      </c>
      <c r="J370" s="108">
        <f t="shared" si="143"/>
        <v>0.15535991811396535</v>
      </c>
      <c r="K370" s="126" t="str">
        <f t="shared" si="130"/>
        <v>DEJAR</v>
      </c>
      <c r="L370" s="126" t="str">
        <f t="shared" si="131"/>
        <v>DEPURAR</v>
      </c>
      <c r="M370" s="126" t="str">
        <f t="shared" si="132"/>
        <v>DEPURAR</v>
      </c>
    </row>
    <row r="371" spans="1:13" x14ac:dyDescent="0.25">
      <c r="A371" s="33" t="s">
        <v>57</v>
      </c>
      <c r="B371" s="33">
        <v>38</v>
      </c>
      <c r="C371" s="33" t="s">
        <v>127</v>
      </c>
      <c r="D371" s="34">
        <v>25.464812403910123</v>
      </c>
      <c r="E371" s="42">
        <v>3.5</v>
      </c>
      <c r="F371" s="113">
        <f t="shared" si="129"/>
        <v>509.29786921987943</v>
      </c>
      <c r="G371" s="42">
        <v>0.1</v>
      </c>
      <c r="H371" s="33" t="s">
        <v>170</v>
      </c>
      <c r="I371" s="107">
        <f>0.13647*D371^2.38351</f>
        <v>306.27418137209492</v>
      </c>
      <c r="J371" s="108">
        <f>(I371/1000)*0.5/G371</f>
        <v>1.5313709068604744</v>
      </c>
      <c r="K371" s="126" t="str">
        <f t="shared" si="130"/>
        <v>DEJAR</v>
      </c>
      <c r="L371" s="126" t="str">
        <f t="shared" si="131"/>
        <v>DEPURAR</v>
      </c>
      <c r="M371" s="126" t="str">
        <f t="shared" si="132"/>
        <v>DEPURAR</v>
      </c>
    </row>
    <row r="372" spans="1:13" x14ac:dyDescent="0.25">
      <c r="A372" s="33" t="s">
        <v>57</v>
      </c>
      <c r="B372" s="33">
        <v>39</v>
      </c>
      <c r="C372" s="33" t="s">
        <v>97</v>
      </c>
      <c r="D372" s="34">
        <v>19.098609302932591</v>
      </c>
      <c r="E372" s="42">
        <v>3</v>
      </c>
      <c r="F372" s="113">
        <f t="shared" si="129"/>
        <v>286.48005143618212</v>
      </c>
      <c r="G372" s="42">
        <v>0.1</v>
      </c>
      <c r="H372" s="33" t="s">
        <v>153</v>
      </c>
      <c r="I372" s="109">
        <f t="shared" ref="I372:I373" si="145">6.666+(12.826*(E372)^0.5)*LN(E372)</f>
        <v>31.07198362279307</v>
      </c>
      <c r="J372" s="108">
        <f t="shared" ref="J372:J373" si="146">(I372/1000)*0.5/G372</f>
        <v>0.15535991811396535</v>
      </c>
      <c r="K372" s="126" t="str">
        <f t="shared" si="130"/>
        <v>DEJAR</v>
      </c>
      <c r="L372" s="126" t="str">
        <f t="shared" si="131"/>
        <v>DEPURAR</v>
      </c>
      <c r="M372" s="126" t="str">
        <f t="shared" si="132"/>
        <v>DEPURAR</v>
      </c>
    </row>
    <row r="373" spans="1:13" x14ac:dyDescent="0.25">
      <c r="A373" s="33" t="s">
        <v>57</v>
      </c>
      <c r="B373" s="33">
        <v>40</v>
      </c>
      <c r="C373" s="33" t="s">
        <v>97</v>
      </c>
      <c r="D373" s="34">
        <v>16.870438217590458</v>
      </c>
      <c r="E373" s="42">
        <v>2</v>
      </c>
      <c r="F373" s="113">
        <f t="shared" si="129"/>
        <v>223.53401791228774</v>
      </c>
      <c r="G373" s="42">
        <v>0.1</v>
      </c>
      <c r="H373" s="33" t="s">
        <v>153</v>
      </c>
      <c r="I373" s="109">
        <f t="shared" si="145"/>
        <v>19.238790948127587</v>
      </c>
      <c r="J373" s="108">
        <f t="shared" si="146"/>
        <v>9.6193954740637924E-2</v>
      </c>
      <c r="K373" s="126" t="str">
        <f t="shared" si="130"/>
        <v>DEJAR</v>
      </c>
      <c r="L373" s="126" t="str">
        <f t="shared" si="131"/>
        <v>DEPURAR</v>
      </c>
      <c r="M373" s="126" t="str">
        <f t="shared" si="132"/>
        <v>DEPURAR</v>
      </c>
    </row>
    <row r="374" spans="1:13" x14ac:dyDescent="0.25">
      <c r="A374" s="33" t="s">
        <v>57</v>
      </c>
      <c r="B374" s="33">
        <v>41</v>
      </c>
      <c r="C374" s="33" t="s">
        <v>99</v>
      </c>
      <c r="D374" s="34">
        <v>12.095785891857309</v>
      </c>
      <c r="E374" s="42">
        <v>4</v>
      </c>
      <c r="F374" s="113">
        <f t="shared" si="129"/>
        <v>114.91033174273529</v>
      </c>
      <c r="G374" s="42">
        <v>0.1</v>
      </c>
      <c r="H374" s="33" t="s">
        <v>170</v>
      </c>
      <c r="I374" s="107">
        <f>0.13647*D374^2.38351</f>
        <v>51.940529564627447</v>
      </c>
      <c r="J374" s="108">
        <f>(I374/1000)*0.5/G374</f>
        <v>0.25970264782313723</v>
      </c>
      <c r="K374" s="126" t="str">
        <f t="shared" si="130"/>
        <v>DEJAR</v>
      </c>
      <c r="L374" s="126" t="str">
        <f t="shared" si="131"/>
        <v>DEPURAR</v>
      </c>
      <c r="M374" s="126" t="str">
        <f t="shared" si="132"/>
        <v>DEPURAR</v>
      </c>
    </row>
    <row r="375" spans="1:13" x14ac:dyDescent="0.25">
      <c r="A375" s="33" t="s">
        <v>57</v>
      </c>
      <c r="B375" s="33">
        <v>42</v>
      </c>
      <c r="C375" s="33" t="s">
        <v>97</v>
      </c>
      <c r="D375" s="34">
        <v>22.281710853421359</v>
      </c>
      <c r="E375" s="42">
        <v>2.5</v>
      </c>
      <c r="F375" s="113">
        <f t="shared" si="129"/>
        <v>389.93118112147022</v>
      </c>
      <c r="G375" s="42">
        <v>0.1</v>
      </c>
      <c r="H375" s="33" t="s">
        <v>153</v>
      </c>
      <c r="I375" s="109">
        <f>6.666+(12.826*(E375)^0.5)*LN(E375)</f>
        <v>25.248088908650967</v>
      </c>
      <c r="J375" s="108">
        <f>(I375/1000)*0.5/G375</f>
        <v>0.12624044454325481</v>
      </c>
      <c r="K375" s="126" t="str">
        <f t="shared" si="130"/>
        <v>DEJAR</v>
      </c>
      <c r="L375" s="126" t="str">
        <f t="shared" si="131"/>
        <v>DEPURAR</v>
      </c>
      <c r="M375" s="126" t="str">
        <f t="shared" si="132"/>
        <v>DEPURAR</v>
      </c>
    </row>
    <row r="376" spans="1:13" x14ac:dyDescent="0.25">
      <c r="A376" s="33" t="s">
        <v>57</v>
      </c>
      <c r="B376" s="33">
        <v>43</v>
      </c>
      <c r="C376" s="33" t="s">
        <v>96</v>
      </c>
      <c r="D376" s="34">
        <v>105.04235116612925</v>
      </c>
      <c r="E376" s="42">
        <v>25</v>
      </c>
      <c r="F376" s="113">
        <f t="shared" si="129"/>
        <v>8666.0215559445096</v>
      </c>
      <c r="G376" s="42">
        <v>0.1</v>
      </c>
      <c r="H376" s="33" t="s">
        <v>170</v>
      </c>
      <c r="I376" s="107">
        <f t="shared" ref="I376:I378" si="147">0.13647*D376^2.38351</f>
        <v>8973.8650375279412</v>
      </c>
      <c r="J376" s="108">
        <f t="shared" ref="J376:J378" si="148">(I376/1000)*0.5/G376</f>
        <v>44.869325187639703</v>
      </c>
      <c r="K376" s="126" t="str">
        <f t="shared" si="130"/>
        <v>DEJAR</v>
      </c>
      <c r="L376" s="126" t="str">
        <f t="shared" si="131"/>
        <v>DEJAR</v>
      </c>
      <c r="M376" s="126" t="str">
        <f t="shared" si="132"/>
        <v>DEJAR</v>
      </c>
    </row>
    <row r="377" spans="1:13" x14ac:dyDescent="0.25">
      <c r="A377" s="33" t="s">
        <v>57</v>
      </c>
      <c r="B377" s="33">
        <v>44</v>
      </c>
      <c r="C377" s="33" t="s">
        <v>127</v>
      </c>
      <c r="D377" s="34">
        <v>37.560598295767434</v>
      </c>
      <c r="E377" s="42">
        <v>20</v>
      </c>
      <c r="F377" s="113">
        <f t="shared" si="129"/>
        <v>1108.0411767215003</v>
      </c>
      <c r="G377" s="42">
        <v>0.1</v>
      </c>
      <c r="H377" s="33" t="s">
        <v>170</v>
      </c>
      <c r="I377" s="107">
        <f t="shared" si="147"/>
        <v>773.44218578910795</v>
      </c>
      <c r="J377" s="108">
        <f t="shared" si="148"/>
        <v>3.8672109289455396</v>
      </c>
      <c r="K377" s="126" t="str">
        <f t="shared" si="130"/>
        <v>DEJAR</v>
      </c>
      <c r="L377" s="126" t="str">
        <f t="shared" si="131"/>
        <v>DEJAR</v>
      </c>
      <c r="M377" s="126" t="str">
        <f t="shared" si="132"/>
        <v>DEJAR</v>
      </c>
    </row>
    <row r="378" spans="1:13" x14ac:dyDescent="0.25">
      <c r="A378" s="33" t="s">
        <v>57</v>
      </c>
      <c r="B378" s="33">
        <v>45</v>
      </c>
      <c r="C378" s="33" t="s">
        <v>127</v>
      </c>
      <c r="D378" s="34">
        <v>39.788769381109567</v>
      </c>
      <c r="E378" s="42">
        <v>8</v>
      </c>
      <c r="F378" s="113">
        <f t="shared" si="129"/>
        <v>1243.4030010250963</v>
      </c>
      <c r="G378" s="42">
        <v>0.1</v>
      </c>
      <c r="H378" s="33" t="s">
        <v>170</v>
      </c>
      <c r="I378" s="107">
        <f t="shared" si="147"/>
        <v>887.3242648534698</v>
      </c>
      <c r="J378" s="108">
        <f t="shared" si="148"/>
        <v>4.4366213242673487</v>
      </c>
      <c r="K378" s="126" t="str">
        <f t="shared" si="130"/>
        <v>DEJAR</v>
      </c>
      <c r="L378" s="126" t="str">
        <f t="shared" si="131"/>
        <v>DEJAR</v>
      </c>
      <c r="M378" s="126" t="str">
        <f t="shared" si="132"/>
        <v>DEJAR</v>
      </c>
    </row>
    <row r="379" spans="1:13" x14ac:dyDescent="0.25">
      <c r="A379" s="33" t="s">
        <v>57</v>
      </c>
      <c r="B379" s="33">
        <v>46</v>
      </c>
      <c r="C379" s="33" t="s">
        <v>97</v>
      </c>
      <c r="D379" s="34">
        <v>10.822545271661802</v>
      </c>
      <c r="E379" s="42">
        <v>3</v>
      </c>
      <c r="F379" s="113">
        <f t="shared" si="129"/>
        <v>91.99192762784071</v>
      </c>
      <c r="G379" s="42">
        <v>0.1</v>
      </c>
      <c r="H379" s="33" t="s">
        <v>153</v>
      </c>
      <c r="I379" s="109">
        <f>6.666+(12.826*(E379)^0.5)*LN(E379)</f>
        <v>31.07198362279307</v>
      </c>
      <c r="J379" s="108">
        <f t="shared" ref="J379:J384" si="149">(I379/1000)*0.5/G379</f>
        <v>0.15535991811396535</v>
      </c>
      <c r="K379" s="126" t="str">
        <f t="shared" si="130"/>
        <v>DEJAR</v>
      </c>
      <c r="L379" s="126" t="str">
        <f t="shared" si="131"/>
        <v>DEPURAR</v>
      </c>
      <c r="M379" s="126" t="str">
        <f t="shared" si="132"/>
        <v>DEPURAR</v>
      </c>
    </row>
    <row r="380" spans="1:13" x14ac:dyDescent="0.25">
      <c r="A380" s="33" t="s">
        <v>57</v>
      </c>
      <c r="B380" s="33">
        <v>47</v>
      </c>
      <c r="C380" s="33" t="s">
        <v>127</v>
      </c>
      <c r="D380" s="34">
        <v>57.295827908797776</v>
      </c>
      <c r="E380" s="42">
        <v>26</v>
      </c>
      <c r="F380" s="113">
        <f t="shared" si="129"/>
        <v>2578.3204629256393</v>
      </c>
      <c r="G380" s="42">
        <v>0.1</v>
      </c>
      <c r="H380" s="33" t="s">
        <v>170</v>
      </c>
      <c r="I380" s="107">
        <f>0.13647*D380^2.38351</f>
        <v>2116.1231653638256</v>
      </c>
      <c r="J380" s="108">
        <f t="shared" si="149"/>
        <v>10.580615826819129</v>
      </c>
      <c r="K380" s="126" t="str">
        <f t="shared" si="130"/>
        <v>DEJAR</v>
      </c>
      <c r="L380" s="126" t="str">
        <f t="shared" si="131"/>
        <v>DEJAR</v>
      </c>
      <c r="M380" s="126" t="str">
        <f t="shared" si="132"/>
        <v>DEJAR</v>
      </c>
    </row>
    <row r="381" spans="1:13" x14ac:dyDescent="0.25">
      <c r="A381" s="33" t="s">
        <v>57</v>
      </c>
      <c r="B381" s="33">
        <v>48</v>
      </c>
      <c r="C381" s="33" t="s">
        <v>97</v>
      </c>
      <c r="D381" s="34">
        <v>13.369026512052814</v>
      </c>
      <c r="E381" s="42">
        <v>4</v>
      </c>
      <c r="F381" s="113">
        <f t="shared" si="129"/>
        <v>140.37522520372926</v>
      </c>
      <c r="G381" s="42">
        <v>0.1</v>
      </c>
      <c r="H381" s="33" t="s">
        <v>153</v>
      </c>
      <c r="I381" s="109">
        <f>6.666+(12.826*(E381)^0.5)*LN(E381)</f>
        <v>42.22722295144743</v>
      </c>
      <c r="J381" s="108">
        <f t="shared" si="149"/>
        <v>0.21113611475723715</v>
      </c>
      <c r="K381" s="126" t="str">
        <f t="shared" si="130"/>
        <v>DEJAR</v>
      </c>
      <c r="L381" s="126" t="str">
        <f t="shared" si="131"/>
        <v>DEPURAR</v>
      </c>
      <c r="M381" s="126" t="str">
        <f t="shared" si="132"/>
        <v>DEPURAR</v>
      </c>
    </row>
    <row r="382" spans="1:13" x14ac:dyDescent="0.25">
      <c r="A382" s="33" t="s">
        <v>57</v>
      </c>
      <c r="B382" s="33">
        <v>49</v>
      </c>
      <c r="C382" s="33" t="s">
        <v>126</v>
      </c>
      <c r="D382" s="34">
        <v>10.504235116612925</v>
      </c>
      <c r="E382" s="42">
        <v>4</v>
      </c>
      <c r="F382" s="113">
        <f t="shared" si="129"/>
        <v>86.660215559445092</v>
      </c>
      <c r="G382" s="42">
        <v>0.1</v>
      </c>
      <c r="H382" s="33" t="s">
        <v>170</v>
      </c>
      <c r="I382" s="107">
        <f>0.13647*D382^2.38351</f>
        <v>37.108169671246159</v>
      </c>
      <c r="J382" s="108">
        <f t="shared" si="149"/>
        <v>0.18554084835623078</v>
      </c>
      <c r="K382" s="126" t="str">
        <f t="shared" si="130"/>
        <v>DEJAR</v>
      </c>
      <c r="L382" s="126" t="str">
        <f t="shared" si="131"/>
        <v>DEPURAR</v>
      </c>
      <c r="M382" s="126" t="str">
        <f t="shared" si="132"/>
        <v>DEPURAR</v>
      </c>
    </row>
    <row r="383" spans="1:13" x14ac:dyDescent="0.25">
      <c r="A383" s="33" t="s">
        <v>57</v>
      </c>
      <c r="B383" s="33">
        <v>50</v>
      </c>
      <c r="C383" s="33" t="s">
        <v>97</v>
      </c>
      <c r="D383" s="34">
        <v>14.642267132248321</v>
      </c>
      <c r="E383" s="42">
        <v>3</v>
      </c>
      <c r="F383" s="113">
        <f t="shared" si="129"/>
        <v>168.38660801082264</v>
      </c>
      <c r="G383" s="42">
        <v>0.1</v>
      </c>
      <c r="H383" s="33" t="s">
        <v>153</v>
      </c>
      <c r="I383" s="109">
        <f>6.666+(12.826*(E383)^0.5)*LN(E383)</f>
        <v>31.07198362279307</v>
      </c>
      <c r="J383" s="108">
        <f t="shared" si="149"/>
        <v>0.15535991811396535</v>
      </c>
      <c r="K383" s="126" t="str">
        <f t="shared" si="130"/>
        <v>DEJAR</v>
      </c>
      <c r="L383" s="126" t="str">
        <f t="shared" si="131"/>
        <v>DEPURAR</v>
      </c>
      <c r="M383" s="126" t="str">
        <f t="shared" si="132"/>
        <v>DEPURAR</v>
      </c>
    </row>
    <row r="384" spans="1:13" x14ac:dyDescent="0.25">
      <c r="A384" s="33" t="s">
        <v>57</v>
      </c>
      <c r="B384" s="33">
        <v>51</v>
      </c>
      <c r="C384" s="33" t="s">
        <v>100</v>
      </c>
      <c r="D384" s="34">
        <v>12.732406201955062</v>
      </c>
      <c r="E384" s="42">
        <v>15</v>
      </c>
      <c r="F384" s="113">
        <f t="shared" si="129"/>
        <v>127.32446730496986</v>
      </c>
      <c r="G384" s="42">
        <v>0.1</v>
      </c>
      <c r="H384" s="33" t="s">
        <v>170</v>
      </c>
      <c r="I384" s="107">
        <f>0.13647*D384^2.38351</f>
        <v>58.695172426043968</v>
      </c>
      <c r="J384" s="108">
        <f t="shared" si="149"/>
        <v>0.29347586213021981</v>
      </c>
      <c r="K384" s="126" t="str">
        <f t="shared" si="130"/>
        <v>DEJAR</v>
      </c>
      <c r="L384" s="126" t="str">
        <f t="shared" si="131"/>
        <v>DEJAR</v>
      </c>
      <c r="M384" s="126" t="str">
        <f t="shared" si="132"/>
        <v>DEJAR</v>
      </c>
    </row>
    <row r="385" spans="1:13" x14ac:dyDescent="0.25">
      <c r="A385" s="33" t="s">
        <v>57</v>
      </c>
      <c r="B385" s="33">
        <v>52</v>
      </c>
      <c r="C385" s="33" t="s">
        <v>97</v>
      </c>
      <c r="D385" s="34">
        <v>13.687336667101691</v>
      </c>
      <c r="E385" s="42">
        <v>2</v>
      </c>
      <c r="F385" s="113">
        <f t="shared" si="129"/>
        <v>147.13933752930578</v>
      </c>
      <c r="G385" s="42">
        <v>0.1</v>
      </c>
      <c r="H385" s="33" t="s">
        <v>153</v>
      </c>
      <c r="I385" s="109">
        <f t="shared" ref="I385:I386" si="150">6.666+(12.826*(E385)^0.5)*LN(E385)</f>
        <v>19.238790948127587</v>
      </c>
      <c r="J385" s="108">
        <f t="shared" ref="J385:J386" si="151">(I385/1000)*0.5/G385</f>
        <v>9.6193954740637924E-2</v>
      </c>
      <c r="K385" s="126" t="str">
        <f t="shared" si="130"/>
        <v>DEJAR</v>
      </c>
      <c r="L385" s="126" t="str">
        <f t="shared" si="131"/>
        <v>DEPURAR</v>
      </c>
      <c r="M385" s="126" t="str">
        <f t="shared" si="132"/>
        <v>DEPURAR</v>
      </c>
    </row>
    <row r="386" spans="1:13" x14ac:dyDescent="0.25">
      <c r="A386" s="33" t="s">
        <v>57</v>
      </c>
      <c r="B386" s="33">
        <v>53</v>
      </c>
      <c r="C386" s="33" t="s">
        <v>97</v>
      </c>
      <c r="D386" s="34">
        <v>10.822545271661802</v>
      </c>
      <c r="E386" s="42">
        <v>1.5</v>
      </c>
      <c r="F386" s="113">
        <f t="shared" si="129"/>
        <v>91.99192762784071</v>
      </c>
      <c r="G386" s="42">
        <v>0.1</v>
      </c>
      <c r="H386" s="33" t="s">
        <v>153</v>
      </c>
      <c r="I386" s="109">
        <f t="shared" si="150"/>
        <v>13.035280163655273</v>
      </c>
      <c r="J386" s="108">
        <f t="shared" si="151"/>
        <v>6.5176400818276359E-2</v>
      </c>
      <c r="K386" s="126" t="str">
        <f t="shared" si="130"/>
        <v>DEJAR</v>
      </c>
      <c r="L386" s="126" t="str">
        <f t="shared" si="131"/>
        <v>DEPURAR</v>
      </c>
      <c r="M386" s="126" t="str">
        <f t="shared" si="132"/>
        <v>DEPURAR</v>
      </c>
    </row>
    <row r="387" spans="1:13" x14ac:dyDescent="0.25">
      <c r="A387" s="33" t="s">
        <v>57</v>
      </c>
      <c r="B387" s="33">
        <v>54</v>
      </c>
      <c r="C387" s="33" t="s">
        <v>127</v>
      </c>
      <c r="D387" s="34">
        <v>26.419742869056751</v>
      </c>
      <c r="E387" s="42">
        <v>25</v>
      </c>
      <c r="F387" s="113">
        <f t="shared" ref="F387:F450" si="152">(3.1416/4)*D387^2</f>
        <v>548.21140953996075</v>
      </c>
      <c r="G387" s="42">
        <v>0.1</v>
      </c>
      <c r="H387" s="33" t="s">
        <v>170</v>
      </c>
      <c r="I387" s="107">
        <f t="shared" ref="I387:I388" si="153">0.13647*D387^2.38351</f>
        <v>334.36298737647621</v>
      </c>
      <c r="J387" s="108">
        <f t="shared" ref="J387:J390" si="154">(I387/1000)*0.5/G387</f>
        <v>1.6718149368823811</v>
      </c>
      <c r="K387" s="126" t="str">
        <f t="shared" ref="K387:K450" si="155">+IF(D387&gt;=10,"DEJAR","DEPURAR")</f>
        <v>DEJAR</v>
      </c>
      <c r="L387" s="126" t="str">
        <f t="shared" ref="L387:L450" si="156">+IF(E387&gt;=5,"DEJAR","DEPURAR")</f>
        <v>DEJAR</v>
      </c>
      <c r="M387" s="126" t="str">
        <f t="shared" ref="M387:M450" si="157">+IF(AND(K387="DEJAR",L387="DEJAR"),"DEJAR","DEPURAR")</f>
        <v>DEJAR</v>
      </c>
    </row>
    <row r="388" spans="1:13" x14ac:dyDescent="0.25">
      <c r="A388" s="33" t="s">
        <v>57</v>
      </c>
      <c r="B388" s="33">
        <v>55</v>
      </c>
      <c r="C388" s="33" t="s">
        <v>127</v>
      </c>
      <c r="D388" s="34">
        <v>25.464812403910123</v>
      </c>
      <c r="E388" s="42">
        <v>7</v>
      </c>
      <c r="F388" s="113">
        <f t="shared" si="152"/>
        <v>509.29786921987943</v>
      </c>
      <c r="G388" s="42">
        <v>0.1</v>
      </c>
      <c r="H388" s="33" t="s">
        <v>170</v>
      </c>
      <c r="I388" s="107">
        <f t="shared" si="153"/>
        <v>306.27418137209492</v>
      </c>
      <c r="J388" s="108">
        <f t="shared" si="154"/>
        <v>1.5313709068604744</v>
      </c>
      <c r="K388" s="126" t="str">
        <f t="shared" si="155"/>
        <v>DEJAR</v>
      </c>
      <c r="L388" s="126" t="str">
        <f t="shared" si="156"/>
        <v>DEJAR</v>
      </c>
      <c r="M388" s="126" t="str">
        <f t="shared" si="157"/>
        <v>DEJAR</v>
      </c>
    </row>
    <row r="389" spans="1:13" x14ac:dyDescent="0.25">
      <c r="A389" s="33" t="s">
        <v>57</v>
      </c>
      <c r="B389" s="33">
        <v>56</v>
      </c>
      <c r="C389" s="33" t="s">
        <v>97</v>
      </c>
      <c r="D389" s="34">
        <v>11.777475736808432</v>
      </c>
      <c r="E389" s="42">
        <v>2.5</v>
      </c>
      <c r="F389" s="113">
        <f t="shared" si="152"/>
        <v>108.94199733781484</v>
      </c>
      <c r="G389" s="42">
        <v>0.1</v>
      </c>
      <c r="H389" s="33" t="s">
        <v>153</v>
      </c>
      <c r="I389" s="109">
        <f t="shared" ref="I389:I390" si="158">6.666+(12.826*(E389)^0.5)*LN(E389)</f>
        <v>25.248088908650967</v>
      </c>
      <c r="J389" s="108">
        <f t="shared" si="154"/>
        <v>0.12624044454325481</v>
      </c>
      <c r="K389" s="126" t="str">
        <f t="shared" si="155"/>
        <v>DEJAR</v>
      </c>
      <c r="L389" s="126" t="str">
        <f t="shared" si="156"/>
        <v>DEPURAR</v>
      </c>
      <c r="M389" s="126" t="str">
        <f t="shared" si="157"/>
        <v>DEPURAR</v>
      </c>
    </row>
    <row r="390" spans="1:13" x14ac:dyDescent="0.25">
      <c r="A390" s="33" t="s">
        <v>57</v>
      </c>
      <c r="B390" s="33">
        <v>57</v>
      </c>
      <c r="C390" s="33" t="s">
        <v>97</v>
      </c>
      <c r="D390" s="34">
        <v>12.732406201955062</v>
      </c>
      <c r="E390" s="42">
        <v>2.5</v>
      </c>
      <c r="F390" s="113">
        <f t="shared" si="152"/>
        <v>127.32446730496986</v>
      </c>
      <c r="G390" s="42">
        <v>0.1</v>
      </c>
      <c r="H390" s="33" t="s">
        <v>153</v>
      </c>
      <c r="I390" s="109">
        <f t="shared" si="158"/>
        <v>25.248088908650967</v>
      </c>
      <c r="J390" s="108">
        <f t="shared" si="154"/>
        <v>0.12624044454325481</v>
      </c>
      <c r="K390" s="126" t="str">
        <f t="shared" si="155"/>
        <v>DEJAR</v>
      </c>
      <c r="L390" s="126" t="str">
        <f t="shared" si="156"/>
        <v>DEPURAR</v>
      </c>
      <c r="M390" s="126" t="str">
        <f t="shared" si="157"/>
        <v>DEPURAR</v>
      </c>
    </row>
    <row r="391" spans="1:13" x14ac:dyDescent="0.25">
      <c r="A391" s="33" t="s">
        <v>57</v>
      </c>
      <c r="B391" s="33">
        <v>58</v>
      </c>
      <c r="C391" s="33" t="s">
        <v>100</v>
      </c>
      <c r="D391" s="34">
        <v>15.915507752443826</v>
      </c>
      <c r="E391" s="42">
        <v>15</v>
      </c>
      <c r="F391" s="113">
        <f t="shared" si="152"/>
        <v>198.94448016401537</v>
      </c>
      <c r="G391" s="42">
        <v>0.1</v>
      </c>
      <c r="H391" s="33" t="s">
        <v>170</v>
      </c>
      <c r="I391" s="107">
        <f t="shared" ref="I391:I398" si="159">0.13647*D391^2.38351</f>
        <v>99.905263103015685</v>
      </c>
      <c r="J391" s="108">
        <f t="shared" ref="J391:J398" si="160">(I391/1000)*0.5/G391</f>
        <v>0.49952631551507842</v>
      </c>
      <c r="K391" s="126" t="str">
        <f t="shared" si="155"/>
        <v>DEJAR</v>
      </c>
      <c r="L391" s="126" t="str">
        <f t="shared" si="156"/>
        <v>DEJAR</v>
      </c>
      <c r="M391" s="126" t="str">
        <f t="shared" si="157"/>
        <v>DEJAR</v>
      </c>
    </row>
    <row r="392" spans="1:13" x14ac:dyDescent="0.25">
      <c r="A392" s="33" t="s">
        <v>57</v>
      </c>
      <c r="B392" s="33">
        <v>59</v>
      </c>
      <c r="C392" s="33" t="s">
        <v>127</v>
      </c>
      <c r="D392" s="34">
        <v>23.873261628665741</v>
      </c>
      <c r="E392" s="42">
        <v>4</v>
      </c>
      <c r="F392" s="113">
        <f t="shared" si="152"/>
        <v>447.62508036903466</v>
      </c>
      <c r="G392" s="42">
        <v>0.1</v>
      </c>
      <c r="H392" s="33" t="s">
        <v>170</v>
      </c>
      <c r="I392" s="107">
        <f t="shared" si="159"/>
        <v>262.60539541896509</v>
      </c>
      <c r="J392" s="108">
        <f t="shared" si="160"/>
        <v>1.3130269770948255</v>
      </c>
      <c r="K392" s="126" t="str">
        <f t="shared" si="155"/>
        <v>DEJAR</v>
      </c>
      <c r="L392" s="126" t="str">
        <f t="shared" si="156"/>
        <v>DEPURAR</v>
      </c>
      <c r="M392" s="126" t="str">
        <f t="shared" si="157"/>
        <v>DEPURAR</v>
      </c>
    </row>
    <row r="393" spans="1:13" x14ac:dyDescent="0.25">
      <c r="A393" s="33" t="s">
        <v>57</v>
      </c>
      <c r="B393" s="33">
        <v>60</v>
      </c>
      <c r="C393" s="33" t="s">
        <v>127</v>
      </c>
      <c r="D393" s="34">
        <v>45.836662327038219</v>
      </c>
      <c r="E393" s="42">
        <v>25</v>
      </c>
      <c r="F393" s="113">
        <f t="shared" si="152"/>
        <v>1650.1250962724091</v>
      </c>
      <c r="G393" s="42">
        <v>0.1</v>
      </c>
      <c r="H393" s="33" t="s">
        <v>170</v>
      </c>
      <c r="I393" s="107">
        <f t="shared" si="159"/>
        <v>1243.2399476061894</v>
      </c>
      <c r="J393" s="108">
        <f t="shared" si="160"/>
        <v>6.2161997380309471</v>
      </c>
      <c r="K393" s="126" t="str">
        <f t="shared" si="155"/>
        <v>DEJAR</v>
      </c>
      <c r="L393" s="126" t="str">
        <f t="shared" si="156"/>
        <v>DEJAR</v>
      </c>
      <c r="M393" s="126" t="str">
        <f t="shared" si="157"/>
        <v>DEJAR</v>
      </c>
    </row>
    <row r="394" spans="1:13" x14ac:dyDescent="0.25">
      <c r="A394" s="33" t="s">
        <v>57</v>
      </c>
      <c r="B394" s="33">
        <v>61</v>
      </c>
      <c r="C394" s="33" t="s">
        <v>127</v>
      </c>
      <c r="D394" s="34">
        <v>43.926801396744963</v>
      </c>
      <c r="E394" s="42">
        <v>15</v>
      </c>
      <c r="F394" s="113">
        <f t="shared" si="152"/>
        <v>1515.4794720974037</v>
      </c>
      <c r="G394" s="42">
        <v>0.1</v>
      </c>
      <c r="H394" s="33" t="s">
        <v>170</v>
      </c>
      <c r="I394" s="107">
        <f t="shared" si="159"/>
        <v>1123.3098679801192</v>
      </c>
      <c r="J394" s="108">
        <f t="shared" si="160"/>
        <v>5.6165493399005957</v>
      </c>
      <c r="K394" s="126" t="str">
        <f t="shared" si="155"/>
        <v>DEJAR</v>
      </c>
      <c r="L394" s="126" t="str">
        <f t="shared" si="156"/>
        <v>DEJAR</v>
      </c>
      <c r="M394" s="126" t="str">
        <f t="shared" si="157"/>
        <v>DEJAR</v>
      </c>
    </row>
    <row r="395" spans="1:13" x14ac:dyDescent="0.25">
      <c r="A395" s="33" t="s">
        <v>57</v>
      </c>
      <c r="B395" s="33">
        <v>62</v>
      </c>
      <c r="C395" s="33" t="s">
        <v>127</v>
      </c>
      <c r="D395" s="34">
        <v>23.554951473616864</v>
      </c>
      <c r="E395" s="42">
        <v>6</v>
      </c>
      <c r="F395" s="113">
        <f t="shared" si="152"/>
        <v>435.76798935125936</v>
      </c>
      <c r="G395" s="42">
        <v>0.1</v>
      </c>
      <c r="H395" s="33" t="s">
        <v>170</v>
      </c>
      <c r="I395" s="107">
        <f t="shared" si="159"/>
        <v>254.33660458953207</v>
      </c>
      <c r="J395" s="108">
        <f t="shared" si="160"/>
        <v>1.2716830229476601</v>
      </c>
      <c r="K395" s="126" t="str">
        <f t="shared" si="155"/>
        <v>DEJAR</v>
      </c>
      <c r="L395" s="126" t="str">
        <f t="shared" si="156"/>
        <v>DEJAR</v>
      </c>
      <c r="M395" s="126" t="str">
        <f t="shared" si="157"/>
        <v>DEJAR</v>
      </c>
    </row>
    <row r="396" spans="1:13" x14ac:dyDescent="0.25">
      <c r="A396" s="33" t="s">
        <v>57</v>
      </c>
      <c r="B396" s="33">
        <v>63</v>
      </c>
      <c r="C396" s="33" t="s">
        <v>127</v>
      </c>
      <c r="D396" s="34">
        <v>45.518352171989342</v>
      </c>
      <c r="E396" s="42">
        <v>25</v>
      </c>
      <c r="F396" s="113">
        <f t="shared" si="152"/>
        <v>1627.2862699495799</v>
      </c>
      <c r="G396" s="42">
        <v>0.1</v>
      </c>
      <c r="H396" s="33" t="s">
        <v>170</v>
      </c>
      <c r="I396" s="107">
        <f t="shared" si="159"/>
        <v>1222.7604173411653</v>
      </c>
      <c r="J396" s="108">
        <f t="shared" si="160"/>
        <v>6.1138020867058263</v>
      </c>
      <c r="K396" s="126" t="str">
        <f t="shared" si="155"/>
        <v>DEJAR</v>
      </c>
      <c r="L396" s="126" t="str">
        <f t="shared" si="156"/>
        <v>DEJAR</v>
      </c>
      <c r="M396" s="126" t="str">
        <f t="shared" si="157"/>
        <v>DEJAR</v>
      </c>
    </row>
    <row r="397" spans="1:13" x14ac:dyDescent="0.25">
      <c r="A397" s="33" t="s">
        <v>57</v>
      </c>
      <c r="B397" s="33">
        <v>64</v>
      </c>
      <c r="C397" s="33" t="s">
        <v>127</v>
      </c>
      <c r="D397" s="34">
        <v>16.870438217590458</v>
      </c>
      <c r="E397" s="42">
        <v>4</v>
      </c>
      <c r="F397" s="113">
        <f t="shared" si="152"/>
        <v>223.53401791228774</v>
      </c>
      <c r="G397" s="42">
        <v>0.1</v>
      </c>
      <c r="H397" s="33" t="s">
        <v>170</v>
      </c>
      <c r="I397" s="107">
        <f t="shared" si="159"/>
        <v>114.79028939810112</v>
      </c>
      <c r="J397" s="108">
        <f t="shared" si="160"/>
        <v>0.5739514469905056</v>
      </c>
      <c r="K397" s="126" t="str">
        <f t="shared" si="155"/>
        <v>DEJAR</v>
      </c>
      <c r="L397" s="126" t="str">
        <f t="shared" si="156"/>
        <v>DEPURAR</v>
      </c>
      <c r="M397" s="126" t="str">
        <f t="shared" si="157"/>
        <v>DEPURAR</v>
      </c>
    </row>
    <row r="398" spans="1:13" x14ac:dyDescent="0.25">
      <c r="A398" s="33" t="s">
        <v>57</v>
      </c>
      <c r="B398" s="33">
        <v>65</v>
      </c>
      <c r="C398" s="33" t="s">
        <v>128</v>
      </c>
      <c r="D398" s="34">
        <v>17.507058527688208</v>
      </c>
      <c r="E398" s="42">
        <v>6</v>
      </c>
      <c r="F398" s="113">
        <f t="shared" si="152"/>
        <v>240.72282099845862</v>
      </c>
      <c r="G398" s="42">
        <v>0.1</v>
      </c>
      <c r="H398" s="33" t="s">
        <v>170</v>
      </c>
      <c r="I398" s="107">
        <f t="shared" si="159"/>
        <v>125.38576871607694</v>
      </c>
      <c r="J398" s="108">
        <f t="shared" si="160"/>
        <v>0.62692884358038459</v>
      </c>
      <c r="K398" s="126" t="str">
        <f t="shared" si="155"/>
        <v>DEJAR</v>
      </c>
      <c r="L398" s="126" t="str">
        <f t="shared" si="156"/>
        <v>DEJAR</v>
      </c>
      <c r="M398" s="126" t="str">
        <f t="shared" si="157"/>
        <v>DEJAR</v>
      </c>
    </row>
    <row r="399" spans="1:13" x14ac:dyDescent="0.25">
      <c r="A399" s="33" t="s">
        <v>57</v>
      </c>
      <c r="B399" s="33">
        <v>66</v>
      </c>
      <c r="C399" s="33" t="s">
        <v>97</v>
      </c>
      <c r="D399" s="34">
        <v>16.552128062541581</v>
      </c>
      <c r="E399" s="42">
        <v>2</v>
      </c>
      <c r="F399" s="113">
        <f t="shared" si="152"/>
        <v>215.17834974539909</v>
      </c>
      <c r="G399" s="42">
        <v>0.1</v>
      </c>
      <c r="H399" s="33" t="s">
        <v>153</v>
      </c>
      <c r="I399" s="109">
        <f>6.666+(12.826*(E399)^0.5)*LN(E399)</f>
        <v>19.238790948127587</v>
      </c>
      <c r="J399" s="108">
        <f>(I399/1000)*0.5/G399</f>
        <v>9.6193954740637924E-2</v>
      </c>
      <c r="K399" s="126" t="str">
        <f t="shared" si="155"/>
        <v>DEJAR</v>
      </c>
      <c r="L399" s="126" t="str">
        <f t="shared" si="156"/>
        <v>DEPURAR</v>
      </c>
      <c r="M399" s="126" t="str">
        <f t="shared" si="157"/>
        <v>DEPURAR</v>
      </c>
    </row>
    <row r="400" spans="1:13" x14ac:dyDescent="0.25">
      <c r="A400" s="33" t="s">
        <v>57</v>
      </c>
      <c r="B400" s="33">
        <v>67</v>
      </c>
      <c r="C400" s="33" t="s">
        <v>127</v>
      </c>
      <c r="D400" s="34">
        <v>13.687336667101691</v>
      </c>
      <c r="E400" s="42">
        <v>3</v>
      </c>
      <c r="F400" s="113">
        <f t="shared" si="152"/>
        <v>147.13933752930578</v>
      </c>
      <c r="G400" s="42">
        <v>0.1</v>
      </c>
      <c r="H400" s="33" t="s">
        <v>170</v>
      </c>
      <c r="I400" s="107">
        <f t="shared" ref="I400:I401" si="161">0.13647*D400^2.38351</f>
        <v>69.737242592229606</v>
      </c>
      <c r="J400" s="108">
        <f t="shared" ref="J400:J408" si="162">(I400/1000)*0.5/G400</f>
        <v>0.34868621296114799</v>
      </c>
      <c r="K400" s="126" t="str">
        <f t="shared" si="155"/>
        <v>DEJAR</v>
      </c>
      <c r="L400" s="126" t="str">
        <f t="shared" si="156"/>
        <v>DEPURAR</v>
      </c>
      <c r="M400" s="126" t="str">
        <f t="shared" si="157"/>
        <v>DEPURAR</v>
      </c>
    </row>
    <row r="401" spans="1:13" x14ac:dyDescent="0.25">
      <c r="A401" s="33" t="s">
        <v>57</v>
      </c>
      <c r="B401" s="33">
        <v>68</v>
      </c>
      <c r="C401" s="33" t="s">
        <v>127</v>
      </c>
      <c r="D401" s="34">
        <v>22.281710853421359</v>
      </c>
      <c r="E401" s="42">
        <v>2.5</v>
      </c>
      <c r="F401" s="113">
        <f t="shared" si="152"/>
        <v>389.93118112147022</v>
      </c>
      <c r="G401" s="42">
        <v>0.1</v>
      </c>
      <c r="H401" s="33" t="s">
        <v>170</v>
      </c>
      <c r="I401" s="107">
        <f t="shared" si="161"/>
        <v>222.7850284848646</v>
      </c>
      <c r="J401" s="108">
        <f t="shared" si="162"/>
        <v>1.1139251424243228</v>
      </c>
      <c r="K401" s="126" t="str">
        <f t="shared" si="155"/>
        <v>DEJAR</v>
      </c>
      <c r="L401" s="126" t="str">
        <f t="shared" si="156"/>
        <v>DEPURAR</v>
      </c>
      <c r="M401" s="126" t="str">
        <f t="shared" si="157"/>
        <v>DEPURAR</v>
      </c>
    </row>
    <row r="402" spans="1:13" x14ac:dyDescent="0.25">
      <c r="A402" s="33" t="s">
        <v>57</v>
      </c>
      <c r="B402" s="33">
        <v>69</v>
      </c>
      <c r="C402" s="33" t="s">
        <v>97</v>
      </c>
      <c r="D402" s="34">
        <v>13.369026512052814</v>
      </c>
      <c r="E402" s="42">
        <v>1.5</v>
      </c>
      <c r="F402" s="113">
        <f t="shared" si="152"/>
        <v>140.37522520372926</v>
      </c>
      <c r="G402" s="42">
        <v>0.1</v>
      </c>
      <c r="H402" s="33" t="s">
        <v>153</v>
      </c>
      <c r="I402" s="109">
        <f t="shared" ref="I402:I408" si="163">6.666+(12.826*(E402)^0.5)*LN(E402)</f>
        <v>13.035280163655273</v>
      </c>
      <c r="J402" s="108">
        <f t="shared" si="162"/>
        <v>6.5176400818276359E-2</v>
      </c>
      <c r="K402" s="126" t="str">
        <f t="shared" si="155"/>
        <v>DEJAR</v>
      </c>
      <c r="L402" s="126" t="str">
        <f t="shared" si="156"/>
        <v>DEPURAR</v>
      </c>
      <c r="M402" s="126" t="str">
        <f t="shared" si="157"/>
        <v>DEPURAR</v>
      </c>
    </row>
    <row r="403" spans="1:13" x14ac:dyDescent="0.25">
      <c r="A403" s="33" t="s">
        <v>57</v>
      </c>
      <c r="B403" s="33">
        <v>70</v>
      </c>
      <c r="C403" s="33" t="s">
        <v>97</v>
      </c>
      <c r="D403" s="34">
        <v>11.140855426710679</v>
      </c>
      <c r="E403" s="42">
        <v>2.5</v>
      </c>
      <c r="F403" s="113">
        <f t="shared" si="152"/>
        <v>97.482795280367554</v>
      </c>
      <c r="G403" s="42">
        <v>0.1</v>
      </c>
      <c r="H403" s="33" t="s">
        <v>153</v>
      </c>
      <c r="I403" s="109">
        <f t="shared" si="163"/>
        <v>25.248088908650967</v>
      </c>
      <c r="J403" s="108">
        <f t="shared" si="162"/>
        <v>0.12624044454325481</v>
      </c>
      <c r="K403" s="126" t="str">
        <f t="shared" si="155"/>
        <v>DEJAR</v>
      </c>
      <c r="L403" s="126" t="str">
        <f t="shared" si="156"/>
        <v>DEPURAR</v>
      </c>
      <c r="M403" s="126" t="str">
        <f t="shared" si="157"/>
        <v>DEPURAR</v>
      </c>
    </row>
    <row r="404" spans="1:13" x14ac:dyDescent="0.25">
      <c r="A404" s="33" t="s">
        <v>57</v>
      </c>
      <c r="B404" s="33">
        <v>71</v>
      </c>
      <c r="C404" s="33" t="s">
        <v>97</v>
      </c>
      <c r="D404" s="34">
        <v>12.095785891857309</v>
      </c>
      <c r="E404" s="42">
        <v>2.5</v>
      </c>
      <c r="F404" s="113">
        <f t="shared" si="152"/>
        <v>114.91033174273529</v>
      </c>
      <c r="G404" s="42">
        <v>0.1</v>
      </c>
      <c r="H404" s="33" t="s">
        <v>153</v>
      </c>
      <c r="I404" s="109">
        <f t="shared" si="163"/>
        <v>25.248088908650967</v>
      </c>
      <c r="J404" s="108">
        <f t="shared" si="162"/>
        <v>0.12624044454325481</v>
      </c>
      <c r="K404" s="126" t="str">
        <f t="shared" si="155"/>
        <v>DEJAR</v>
      </c>
      <c r="L404" s="126" t="str">
        <f t="shared" si="156"/>
        <v>DEPURAR</v>
      </c>
      <c r="M404" s="126" t="str">
        <f t="shared" si="157"/>
        <v>DEPURAR</v>
      </c>
    </row>
    <row r="405" spans="1:13" x14ac:dyDescent="0.25">
      <c r="A405" s="33" t="s">
        <v>57</v>
      </c>
      <c r="B405" s="33">
        <v>72</v>
      </c>
      <c r="C405" s="33" t="s">
        <v>97</v>
      </c>
      <c r="D405" s="34">
        <v>14.960577287297196</v>
      </c>
      <c r="E405" s="42">
        <v>2</v>
      </c>
      <c r="F405" s="113">
        <f t="shared" si="152"/>
        <v>175.78734267292398</v>
      </c>
      <c r="G405" s="42">
        <v>0.1</v>
      </c>
      <c r="H405" s="33" t="s">
        <v>153</v>
      </c>
      <c r="I405" s="109">
        <f t="shared" si="163"/>
        <v>19.238790948127587</v>
      </c>
      <c r="J405" s="108">
        <f t="shared" si="162"/>
        <v>9.6193954740637924E-2</v>
      </c>
      <c r="K405" s="126" t="str">
        <f t="shared" si="155"/>
        <v>DEJAR</v>
      </c>
      <c r="L405" s="126" t="str">
        <f t="shared" si="156"/>
        <v>DEPURAR</v>
      </c>
      <c r="M405" s="126" t="str">
        <f t="shared" si="157"/>
        <v>DEPURAR</v>
      </c>
    </row>
    <row r="406" spans="1:13" x14ac:dyDescent="0.25">
      <c r="A406" s="33" t="s">
        <v>57</v>
      </c>
      <c r="B406" s="33">
        <v>73</v>
      </c>
      <c r="C406" s="33" t="s">
        <v>97</v>
      </c>
      <c r="D406" s="34">
        <v>16.233817907492703</v>
      </c>
      <c r="E406" s="42">
        <v>3</v>
      </c>
      <c r="F406" s="113">
        <f t="shared" si="152"/>
        <v>206.98183716264163</v>
      </c>
      <c r="G406" s="42">
        <v>0.1</v>
      </c>
      <c r="H406" s="33" t="s">
        <v>153</v>
      </c>
      <c r="I406" s="109">
        <f t="shared" si="163"/>
        <v>31.07198362279307</v>
      </c>
      <c r="J406" s="108">
        <f t="shared" si="162"/>
        <v>0.15535991811396535</v>
      </c>
      <c r="K406" s="126" t="str">
        <f t="shared" si="155"/>
        <v>DEJAR</v>
      </c>
      <c r="L406" s="126" t="str">
        <f t="shared" si="156"/>
        <v>DEPURAR</v>
      </c>
      <c r="M406" s="126" t="str">
        <f t="shared" si="157"/>
        <v>DEPURAR</v>
      </c>
    </row>
    <row r="407" spans="1:13" x14ac:dyDescent="0.25">
      <c r="A407" s="33" t="s">
        <v>57</v>
      </c>
      <c r="B407" s="33">
        <v>74</v>
      </c>
      <c r="C407" s="33" t="s">
        <v>97</v>
      </c>
      <c r="D407" s="34">
        <v>12.732406201955062</v>
      </c>
      <c r="E407" s="42">
        <v>2.5</v>
      </c>
      <c r="F407" s="113">
        <f t="shared" si="152"/>
        <v>127.32446730496986</v>
      </c>
      <c r="G407" s="42">
        <v>0.1</v>
      </c>
      <c r="H407" s="33" t="s">
        <v>153</v>
      </c>
      <c r="I407" s="109">
        <f t="shared" si="163"/>
        <v>25.248088908650967</v>
      </c>
      <c r="J407" s="108">
        <f t="shared" si="162"/>
        <v>0.12624044454325481</v>
      </c>
      <c r="K407" s="126" t="str">
        <f t="shared" si="155"/>
        <v>DEJAR</v>
      </c>
      <c r="L407" s="126" t="str">
        <f t="shared" si="156"/>
        <v>DEPURAR</v>
      </c>
      <c r="M407" s="126" t="str">
        <f t="shared" si="157"/>
        <v>DEPURAR</v>
      </c>
    </row>
    <row r="408" spans="1:13" x14ac:dyDescent="0.25">
      <c r="A408" s="33" t="s">
        <v>57</v>
      </c>
      <c r="B408" s="33">
        <v>75</v>
      </c>
      <c r="C408" s="33" t="s">
        <v>97</v>
      </c>
      <c r="D408" s="34">
        <v>14.323956977199444</v>
      </c>
      <c r="E408" s="42">
        <v>2.5</v>
      </c>
      <c r="F408" s="113">
        <f t="shared" si="152"/>
        <v>161.14502893285245</v>
      </c>
      <c r="G408" s="42">
        <v>0.1</v>
      </c>
      <c r="H408" s="33" t="s">
        <v>153</v>
      </c>
      <c r="I408" s="109">
        <f t="shared" si="163"/>
        <v>25.248088908650967</v>
      </c>
      <c r="J408" s="108">
        <f t="shared" si="162"/>
        <v>0.12624044454325481</v>
      </c>
      <c r="K408" s="126" t="str">
        <f t="shared" si="155"/>
        <v>DEJAR</v>
      </c>
      <c r="L408" s="126" t="str">
        <f t="shared" si="156"/>
        <v>DEPURAR</v>
      </c>
      <c r="M408" s="126" t="str">
        <f t="shared" si="157"/>
        <v>DEPURAR</v>
      </c>
    </row>
    <row r="409" spans="1:13" x14ac:dyDescent="0.25">
      <c r="A409" s="33" t="s">
        <v>57</v>
      </c>
      <c r="B409" s="33">
        <v>76</v>
      </c>
      <c r="C409" s="33" t="s">
        <v>127</v>
      </c>
      <c r="D409" s="34">
        <v>33.422566280132038</v>
      </c>
      <c r="E409" s="42">
        <v>25</v>
      </c>
      <c r="F409" s="113">
        <f t="shared" si="152"/>
        <v>877.34515752330799</v>
      </c>
      <c r="G409" s="42">
        <v>0.1</v>
      </c>
      <c r="H409" s="33" t="s">
        <v>170</v>
      </c>
      <c r="I409" s="107">
        <f t="shared" ref="I409:I414" si="164">0.13647*D409^2.38351</f>
        <v>585.60028452522374</v>
      </c>
      <c r="J409" s="108">
        <f t="shared" ref="J409:J419" si="165">(I409/1000)*0.5/G409</f>
        <v>2.9280014226261186</v>
      </c>
      <c r="K409" s="126" t="str">
        <f t="shared" si="155"/>
        <v>DEJAR</v>
      </c>
      <c r="L409" s="126" t="str">
        <f t="shared" si="156"/>
        <v>DEJAR</v>
      </c>
      <c r="M409" s="126" t="str">
        <f t="shared" si="157"/>
        <v>DEJAR</v>
      </c>
    </row>
    <row r="410" spans="1:13" x14ac:dyDescent="0.25">
      <c r="A410" s="33" t="s">
        <v>57</v>
      </c>
      <c r="B410" s="33">
        <v>77</v>
      </c>
      <c r="C410" s="33" t="s">
        <v>100</v>
      </c>
      <c r="D410" s="34">
        <v>124.14096046906185</v>
      </c>
      <c r="E410" s="42">
        <v>28</v>
      </c>
      <c r="F410" s="113">
        <f t="shared" si="152"/>
        <v>12103.782173178697</v>
      </c>
      <c r="G410" s="42">
        <v>0.1</v>
      </c>
      <c r="H410" s="33" t="s">
        <v>170</v>
      </c>
      <c r="I410" s="107">
        <f t="shared" si="164"/>
        <v>13363.024797745446</v>
      </c>
      <c r="J410" s="108">
        <f t="shared" si="165"/>
        <v>66.815123988727223</v>
      </c>
      <c r="K410" s="126" t="str">
        <f t="shared" si="155"/>
        <v>DEJAR</v>
      </c>
      <c r="L410" s="126" t="str">
        <f t="shared" si="156"/>
        <v>DEJAR</v>
      </c>
      <c r="M410" s="126" t="str">
        <f t="shared" si="157"/>
        <v>DEJAR</v>
      </c>
    </row>
    <row r="411" spans="1:13" x14ac:dyDescent="0.25">
      <c r="A411" s="33" t="s">
        <v>58</v>
      </c>
      <c r="B411" s="33">
        <v>1</v>
      </c>
      <c r="C411" s="33" t="s">
        <v>127</v>
      </c>
      <c r="D411" s="34">
        <v>22.91833116351911</v>
      </c>
      <c r="E411" s="42">
        <v>4</v>
      </c>
      <c r="F411" s="113">
        <f t="shared" si="152"/>
        <v>412.53127406810228</v>
      </c>
      <c r="G411" s="42">
        <v>0.1</v>
      </c>
      <c r="H411" s="33" t="s">
        <v>170</v>
      </c>
      <c r="I411" s="107">
        <f t="shared" si="164"/>
        <v>238.25770348900747</v>
      </c>
      <c r="J411" s="108">
        <f t="shared" si="165"/>
        <v>1.1912885174450372</v>
      </c>
      <c r="K411" s="126" t="str">
        <f t="shared" si="155"/>
        <v>DEJAR</v>
      </c>
      <c r="L411" s="126" t="str">
        <f t="shared" si="156"/>
        <v>DEPURAR</v>
      </c>
      <c r="M411" s="126" t="str">
        <f t="shared" si="157"/>
        <v>DEPURAR</v>
      </c>
    </row>
    <row r="412" spans="1:13" x14ac:dyDescent="0.25">
      <c r="A412" s="33" t="s">
        <v>58</v>
      </c>
      <c r="B412" s="33">
        <v>2</v>
      </c>
      <c r="C412" s="33" t="s">
        <v>126</v>
      </c>
      <c r="D412" s="34">
        <v>13.369026512052814</v>
      </c>
      <c r="E412" s="42">
        <v>8</v>
      </c>
      <c r="F412" s="113">
        <f t="shared" si="152"/>
        <v>140.37522520372926</v>
      </c>
      <c r="G412" s="42">
        <v>0.1</v>
      </c>
      <c r="H412" s="33" t="s">
        <v>170</v>
      </c>
      <c r="I412" s="107">
        <f t="shared" si="164"/>
        <v>65.933675901847053</v>
      </c>
      <c r="J412" s="108">
        <f t="shared" si="165"/>
        <v>0.32966837950923522</v>
      </c>
      <c r="K412" s="126" t="str">
        <f t="shared" si="155"/>
        <v>DEJAR</v>
      </c>
      <c r="L412" s="126" t="str">
        <f t="shared" si="156"/>
        <v>DEJAR</v>
      </c>
      <c r="M412" s="126" t="str">
        <f t="shared" si="157"/>
        <v>DEJAR</v>
      </c>
    </row>
    <row r="413" spans="1:13" x14ac:dyDescent="0.25">
      <c r="A413" s="33" t="s">
        <v>58</v>
      </c>
      <c r="B413" s="33">
        <v>3</v>
      </c>
      <c r="C413" s="33" t="s">
        <v>126</v>
      </c>
      <c r="D413" s="34">
        <v>17.188748372639331</v>
      </c>
      <c r="E413" s="42">
        <v>8</v>
      </c>
      <c r="F413" s="113">
        <f t="shared" si="152"/>
        <v>232.04884166330748</v>
      </c>
      <c r="G413" s="42">
        <v>0.1</v>
      </c>
      <c r="H413" s="33" t="s">
        <v>170</v>
      </c>
      <c r="I413" s="107">
        <f t="shared" si="164"/>
        <v>120.02016605710401</v>
      </c>
      <c r="J413" s="108">
        <f t="shared" si="165"/>
        <v>0.60010083028551997</v>
      </c>
      <c r="K413" s="126" t="str">
        <f t="shared" si="155"/>
        <v>DEJAR</v>
      </c>
      <c r="L413" s="126" t="str">
        <f t="shared" si="156"/>
        <v>DEJAR</v>
      </c>
      <c r="M413" s="126" t="str">
        <f t="shared" si="157"/>
        <v>DEJAR</v>
      </c>
    </row>
    <row r="414" spans="1:13" x14ac:dyDescent="0.25">
      <c r="A414" s="33" t="s">
        <v>58</v>
      </c>
      <c r="B414" s="33">
        <v>4</v>
      </c>
      <c r="C414" s="33" t="s">
        <v>99</v>
      </c>
      <c r="D414" s="34">
        <v>18.46198899283484</v>
      </c>
      <c r="E414" s="42">
        <v>23</v>
      </c>
      <c r="F414" s="113">
        <f t="shared" si="152"/>
        <v>267.69969250869912</v>
      </c>
      <c r="G414" s="42">
        <v>0.1</v>
      </c>
      <c r="H414" s="33" t="s">
        <v>170</v>
      </c>
      <c r="I414" s="107">
        <f t="shared" si="164"/>
        <v>142.30646473399739</v>
      </c>
      <c r="J414" s="108">
        <f t="shared" si="165"/>
        <v>0.71153232366998687</v>
      </c>
      <c r="K414" s="126" t="str">
        <f t="shared" si="155"/>
        <v>DEJAR</v>
      </c>
      <c r="L414" s="126" t="str">
        <f t="shared" si="156"/>
        <v>DEJAR</v>
      </c>
      <c r="M414" s="126" t="str">
        <f t="shared" si="157"/>
        <v>DEJAR</v>
      </c>
    </row>
    <row r="415" spans="1:13" x14ac:dyDescent="0.25">
      <c r="A415" s="33" t="s">
        <v>58</v>
      </c>
      <c r="B415" s="33">
        <v>5</v>
      </c>
      <c r="C415" s="33" t="s">
        <v>97</v>
      </c>
      <c r="D415" s="34">
        <v>10.18592496156405</v>
      </c>
      <c r="E415" s="42">
        <v>2.5</v>
      </c>
      <c r="F415" s="113">
        <f t="shared" si="152"/>
        <v>81.487659075180716</v>
      </c>
      <c r="G415" s="42">
        <v>0.1</v>
      </c>
      <c r="H415" s="33" t="s">
        <v>153</v>
      </c>
      <c r="I415" s="109">
        <f t="shared" ref="I415:I419" si="166">6.666+(12.826*(E415)^0.5)*LN(E415)</f>
        <v>25.248088908650967</v>
      </c>
      <c r="J415" s="108">
        <f t="shared" si="165"/>
        <v>0.12624044454325481</v>
      </c>
      <c r="K415" s="126" t="str">
        <f t="shared" si="155"/>
        <v>DEJAR</v>
      </c>
      <c r="L415" s="126" t="str">
        <f t="shared" si="156"/>
        <v>DEPURAR</v>
      </c>
      <c r="M415" s="126" t="str">
        <f t="shared" si="157"/>
        <v>DEPURAR</v>
      </c>
    </row>
    <row r="416" spans="1:13" x14ac:dyDescent="0.25">
      <c r="A416" s="33" t="s">
        <v>58</v>
      </c>
      <c r="B416" s="33">
        <v>6</v>
      </c>
      <c r="C416" s="33" t="s">
        <v>97</v>
      </c>
      <c r="D416" s="34">
        <v>10.18592496156405</v>
      </c>
      <c r="E416" s="42">
        <v>1.25</v>
      </c>
      <c r="F416" s="113">
        <f t="shared" si="152"/>
        <v>81.487659075180716</v>
      </c>
      <c r="G416" s="42">
        <v>0.1</v>
      </c>
      <c r="H416" s="33" t="s">
        <v>153</v>
      </c>
      <c r="I416" s="109">
        <f t="shared" si="166"/>
        <v>9.8658570906106586</v>
      </c>
      <c r="J416" s="108">
        <f t="shared" si="165"/>
        <v>4.932928545305329E-2</v>
      </c>
      <c r="K416" s="126" t="str">
        <f t="shared" si="155"/>
        <v>DEJAR</v>
      </c>
      <c r="L416" s="126" t="str">
        <f t="shared" si="156"/>
        <v>DEPURAR</v>
      </c>
      <c r="M416" s="126" t="str">
        <f t="shared" si="157"/>
        <v>DEPURAR</v>
      </c>
    </row>
    <row r="417" spans="1:13" x14ac:dyDescent="0.25">
      <c r="A417" s="33" t="s">
        <v>58</v>
      </c>
      <c r="B417" s="33">
        <v>7</v>
      </c>
      <c r="C417" s="33" t="s">
        <v>97</v>
      </c>
      <c r="D417" s="34">
        <v>10.504235116612925</v>
      </c>
      <c r="E417" s="42">
        <v>1.5</v>
      </c>
      <c r="F417" s="113">
        <f t="shared" si="152"/>
        <v>86.660215559445092</v>
      </c>
      <c r="G417" s="42">
        <v>0.1</v>
      </c>
      <c r="H417" s="33" t="s">
        <v>153</v>
      </c>
      <c r="I417" s="109">
        <f t="shared" si="166"/>
        <v>13.035280163655273</v>
      </c>
      <c r="J417" s="108">
        <f t="shared" si="165"/>
        <v>6.5176400818276359E-2</v>
      </c>
      <c r="K417" s="126" t="str">
        <f t="shared" si="155"/>
        <v>DEJAR</v>
      </c>
      <c r="L417" s="126" t="str">
        <f t="shared" si="156"/>
        <v>DEPURAR</v>
      </c>
      <c r="M417" s="126" t="str">
        <f t="shared" si="157"/>
        <v>DEPURAR</v>
      </c>
    </row>
    <row r="418" spans="1:13" x14ac:dyDescent="0.25">
      <c r="A418" s="33" t="s">
        <v>58</v>
      </c>
      <c r="B418" s="33">
        <v>8</v>
      </c>
      <c r="C418" s="33" t="s">
        <v>97</v>
      </c>
      <c r="D418" s="34">
        <v>10.504235116612925</v>
      </c>
      <c r="E418" s="42">
        <v>3</v>
      </c>
      <c r="F418" s="113">
        <f t="shared" si="152"/>
        <v>86.660215559445092</v>
      </c>
      <c r="G418" s="42">
        <v>0.1</v>
      </c>
      <c r="H418" s="33" t="s">
        <v>153</v>
      </c>
      <c r="I418" s="109">
        <f t="shared" si="166"/>
        <v>31.07198362279307</v>
      </c>
      <c r="J418" s="108">
        <f t="shared" si="165"/>
        <v>0.15535991811396535</v>
      </c>
      <c r="K418" s="126" t="str">
        <f t="shared" si="155"/>
        <v>DEJAR</v>
      </c>
      <c r="L418" s="126" t="str">
        <f t="shared" si="156"/>
        <v>DEPURAR</v>
      </c>
      <c r="M418" s="126" t="str">
        <f t="shared" si="157"/>
        <v>DEPURAR</v>
      </c>
    </row>
    <row r="419" spans="1:13" x14ac:dyDescent="0.25">
      <c r="A419" s="33" t="s">
        <v>58</v>
      </c>
      <c r="B419" s="33">
        <v>9</v>
      </c>
      <c r="C419" s="33" t="s">
        <v>97</v>
      </c>
      <c r="D419" s="34">
        <v>14.005646822150567</v>
      </c>
      <c r="E419" s="42">
        <v>2.5</v>
      </c>
      <c r="F419" s="113">
        <f t="shared" si="152"/>
        <v>154.06260543901348</v>
      </c>
      <c r="G419" s="42">
        <v>0.1</v>
      </c>
      <c r="H419" s="33" t="s">
        <v>153</v>
      </c>
      <c r="I419" s="109">
        <f t="shared" si="166"/>
        <v>25.248088908650967</v>
      </c>
      <c r="J419" s="108">
        <f t="shared" si="165"/>
        <v>0.12624044454325481</v>
      </c>
      <c r="K419" s="126" t="str">
        <f t="shared" si="155"/>
        <v>DEJAR</v>
      </c>
      <c r="L419" s="126" t="str">
        <f t="shared" si="156"/>
        <v>DEPURAR</v>
      </c>
      <c r="M419" s="126" t="str">
        <f t="shared" si="157"/>
        <v>DEPURAR</v>
      </c>
    </row>
    <row r="420" spans="1:13" x14ac:dyDescent="0.25">
      <c r="A420" s="33" t="s">
        <v>58</v>
      </c>
      <c r="B420" s="33">
        <v>10</v>
      </c>
      <c r="C420" s="33" t="s">
        <v>96</v>
      </c>
      <c r="D420" s="34">
        <v>21.00847023322585</v>
      </c>
      <c r="E420" s="42">
        <v>25</v>
      </c>
      <c r="F420" s="113">
        <f t="shared" si="152"/>
        <v>346.64086223778037</v>
      </c>
      <c r="G420" s="42">
        <v>0.1</v>
      </c>
      <c r="H420" s="33" t="s">
        <v>170</v>
      </c>
      <c r="I420" s="107">
        <f>0.13647*D420^2.38351</f>
        <v>193.63218163466485</v>
      </c>
      <c r="J420" s="108">
        <f>(I420/1000)*0.5/G420</f>
        <v>0.96816090817332412</v>
      </c>
      <c r="K420" s="126" t="str">
        <f t="shared" si="155"/>
        <v>DEJAR</v>
      </c>
      <c r="L420" s="126" t="str">
        <f t="shared" si="156"/>
        <v>DEJAR</v>
      </c>
      <c r="M420" s="126" t="str">
        <f t="shared" si="157"/>
        <v>DEJAR</v>
      </c>
    </row>
    <row r="421" spans="1:13" x14ac:dyDescent="0.25">
      <c r="A421" s="33" t="s">
        <v>58</v>
      </c>
      <c r="B421" s="33">
        <v>11</v>
      </c>
      <c r="C421" s="33" t="s">
        <v>97</v>
      </c>
      <c r="D421" s="34">
        <v>11.140855426710679</v>
      </c>
      <c r="E421" s="42">
        <v>2</v>
      </c>
      <c r="F421" s="113">
        <f t="shared" si="152"/>
        <v>97.482795280367554</v>
      </c>
      <c r="G421" s="42">
        <v>0.1</v>
      </c>
      <c r="H421" s="33" t="s">
        <v>153</v>
      </c>
      <c r="I421" s="109">
        <f>6.666+(12.826*(E421)^0.5)*LN(E421)</f>
        <v>19.238790948127587</v>
      </c>
      <c r="J421" s="108">
        <f>(I421/1000)*0.5/G421</f>
        <v>9.6193954740637924E-2</v>
      </c>
      <c r="K421" s="126" t="str">
        <f t="shared" si="155"/>
        <v>DEJAR</v>
      </c>
      <c r="L421" s="126" t="str">
        <f t="shared" si="156"/>
        <v>DEPURAR</v>
      </c>
      <c r="M421" s="126" t="str">
        <f t="shared" si="157"/>
        <v>DEPURAR</v>
      </c>
    </row>
    <row r="422" spans="1:13" x14ac:dyDescent="0.25">
      <c r="A422" s="33" t="s">
        <v>58</v>
      </c>
      <c r="B422" s="33">
        <v>12</v>
      </c>
      <c r="C422" s="33" t="s">
        <v>127</v>
      </c>
      <c r="D422" s="34">
        <v>31.194395194789902</v>
      </c>
      <c r="E422" s="42">
        <v>25</v>
      </c>
      <c r="F422" s="113">
        <f t="shared" si="152"/>
        <v>764.26511499808157</v>
      </c>
      <c r="G422" s="42">
        <v>0.1</v>
      </c>
      <c r="H422" s="33" t="s">
        <v>170</v>
      </c>
      <c r="I422" s="107">
        <f t="shared" ref="I422:I424" si="167">0.13647*D422^2.38351</f>
        <v>496.80234429515025</v>
      </c>
      <c r="J422" s="108">
        <f t="shared" ref="J422:J428" si="168">(I422/1000)*0.5/G422</f>
        <v>2.4840117214757509</v>
      </c>
      <c r="K422" s="126" t="str">
        <f t="shared" si="155"/>
        <v>DEJAR</v>
      </c>
      <c r="L422" s="126" t="str">
        <f t="shared" si="156"/>
        <v>DEJAR</v>
      </c>
      <c r="M422" s="126" t="str">
        <f t="shared" si="157"/>
        <v>DEJAR</v>
      </c>
    </row>
    <row r="423" spans="1:13" x14ac:dyDescent="0.25">
      <c r="A423" s="33" t="s">
        <v>58</v>
      </c>
      <c r="B423" s="33">
        <v>13</v>
      </c>
      <c r="C423" s="33" t="s">
        <v>99</v>
      </c>
      <c r="D423" s="34">
        <v>10.504235116612925</v>
      </c>
      <c r="E423" s="42">
        <v>4</v>
      </c>
      <c r="F423" s="113">
        <f t="shared" si="152"/>
        <v>86.660215559445092</v>
      </c>
      <c r="G423" s="42">
        <v>0.1</v>
      </c>
      <c r="H423" s="33" t="s">
        <v>170</v>
      </c>
      <c r="I423" s="107">
        <f t="shared" si="167"/>
        <v>37.108169671246159</v>
      </c>
      <c r="J423" s="108">
        <f t="shared" si="168"/>
        <v>0.18554084835623078</v>
      </c>
      <c r="K423" s="126" t="str">
        <f t="shared" si="155"/>
        <v>DEJAR</v>
      </c>
      <c r="L423" s="126" t="str">
        <f t="shared" si="156"/>
        <v>DEPURAR</v>
      </c>
      <c r="M423" s="126" t="str">
        <f t="shared" si="157"/>
        <v>DEPURAR</v>
      </c>
    </row>
    <row r="424" spans="1:13" x14ac:dyDescent="0.25">
      <c r="A424" s="33" t="s">
        <v>58</v>
      </c>
      <c r="B424" s="33">
        <v>14</v>
      </c>
      <c r="C424" s="33" t="s">
        <v>127</v>
      </c>
      <c r="D424" s="34">
        <v>14.642267132248321</v>
      </c>
      <c r="E424" s="42">
        <v>18</v>
      </c>
      <c r="F424" s="113">
        <f t="shared" si="152"/>
        <v>168.38660801082264</v>
      </c>
      <c r="G424" s="42">
        <v>0.1</v>
      </c>
      <c r="H424" s="33" t="s">
        <v>170</v>
      </c>
      <c r="I424" s="107">
        <f t="shared" si="167"/>
        <v>81.898564993474494</v>
      </c>
      <c r="J424" s="108">
        <f t="shared" si="168"/>
        <v>0.40949282496737244</v>
      </c>
      <c r="K424" s="126" t="str">
        <f t="shared" si="155"/>
        <v>DEJAR</v>
      </c>
      <c r="L424" s="126" t="str">
        <f t="shared" si="156"/>
        <v>DEJAR</v>
      </c>
      <c r="M424" s="126" t="str">
        <f t="shared" si="157"/>
        <v>DEJAR</v>
      </c>
    </row>
    <row r="425" spans="1:13" x14ac:dyDescent="0.25">
      <c r="A425" s="33" t="s">
        <v>58</v>
      </c>
      <c r="B425" s="33">
        <v>15</v>
      </c>
      <c r="C425" s="33" t="s">
        <v>97</v>
      </c>
      <c r="D425" s="34">
        <v>10.18592496156405</v>
      </c>
      <c r="E425" s="42">
        <v>1.5</v>
      </c>
      <c r="F425" s="113">
        <f t="shared" si="152"/>
        <v>81.487659075180716</v>
      </c>
      <c r="G425" s="42">
        <v>0.1</v>
      </c>
      <c r="H425" s="33" t="s">
        <v>153</v>
      </c>
      <c r="I425" s="109">
        <f t="shared" ref="I425:I428" si="169">6.666+(12.826*(E425)^0.5)*LN(E425)</f>
        <v>13.035280163655273</v>
      </c>
      <c r="J425" s="108">
        <f t="shared" si="168"/>
        <v>6.5176400818276359E-2</v>
      </c>
      <c r="K425" s="126" t="str">
        <f t="shared" si="155"/>
        <v>DEJAR</v>
      </c>
      <c r="L425" s="126" t="str">
        <f t="shared" si="156"/>
        <v>DEPURAR</v>
      </c>
      <c r="M425" s="126" t="str">
        <f t="shared" si="157"/>
        <v>DEPURAR</v>
      </c>
    </row>
    <row r="426" spans="1:13" x14ac:dyDescent="0.25">
      <c r="A426" s="33" t="s">
        <v>58</v>
      </c>
      <c r="B426" s="33">
        <v>16</v>
      </c>
      <c r="C426" s="33" t="s">
        <v>97</v>
      </c>
      <c r="D426" s="34">
        <v>10.504235116612925</v>
      </c>
      <c r="E426" s="42">
        <v>4</v>
      </c>
      <c r="F426" s="113">
        <f t="shared" si="152"/>
        <v>86.660215559445092</v>
      </c>
      <c r="G426" s="42">
        <v>0.1</v>
      </c>
      <c r="H426" s="33" t="s">
        <v>153</v>
      </c>
      <c r="I426" s="109">
        <f t="shared" si="169"/>
        <v>42.22722295144743</v>
      </c>
      <c r="J426" s="108">
        <f t="shared" si="168"/>
        <v>0.21113611475723715</v>
      </c>
      <c r="K426" s="126" t="str">
        <f t="shared" si="155"/>
        <v>DEJAR</v>
      </c>
      <c r="L426" s="126" t="str">
        <f t="shared" si="156"/>
        <v>DEPURAR</v>
      </c>
      <c r="M426" s="126" t="str">
        <f t="shared" si="157"/>
        <v>DEPURAR</v>
      </c>
    </row>
    <row r="427" spans="1:13" x14ac:dyDescent="0.25">
      <c r="A427" s="33" t="s">
        <v>58</v>
      </c>
      <c r="B427" s="33">
        <v>17</v>
      </c>
      <c r="C427" s="33" t="s">
        <v>97</v>
      </c>
      <c r="D427" s="34">
        <v>13.369026512052814</v>
      </c>
      <c r="E427" s="42">
        <v>1.25</v>
      </c>
      <c r="F427" s="113">
        <f t="shared" si="152"/>
        <v>140.37522520372926</v>
      </c>
      <c r="G427" s="42">
        <v>0.1</v>
      </c>
      <c r="H427" s="33" t="s">
        <v>153</v>
      </c>
      <c r="I427" s="109">
        <f t="shared" si="169"/>
        <v>9.8658570906106586</v>
      </c>
      <c r="J427" s="108">
        <f t="shared" si="168"/>
        <v>4.932928545305329E-2</v>
      </c>
      <c r="K427" s="126" t="str">
        <f t="shared" si="155"/>
        <v>DEJAR</v>
      </c>
      <c r="L427" s="126" t="str">
        <f t="shared" si="156"/>
        <v>DEPURAR</v>
      </c>
      <c r="M427" s="126" t="str">
        <f t="shared" si="157"/>
        <v>DEPURAR</v>
      </c>
    </row>
    <row r="428" spans="1:13" x14ac:dyDescent="0.25">
      <c r="A428" s="33" t="s">
        <v>58</v>
      </c>
      <c r="B428" s="33">
        <v>18</v>
      </c>
      <c r="C428" s="33" t="s">
        <v>97</v>
      </c>
      <c r="D428" s="34">
        <v>12.095785891857309</v>
      </c>
      <c r="E428" s="42">
        <v>2.25</v>
      </c>
      <c r="F428" s="113">
        <f t="shared" si="152"/>
        <v>114.91033174273529</v>
      </c>
      <c r="G428" s="42">
        <v>0.1</v>
      </c>
      <c r="H428" s="33" t="s">
        <v>153</v>
      </c>
      <c r="I428" s="109">
        <f t="shared" si="169"/>
        <v>22.267486429785951</v>
      </c>
      <c r="J428" s="108">
        <f t="shared" si="168"/>
        <v>0.11133743214892974</v>
      </c>
      <c r="K428" s="126" t="str">
        <f t="shared" si="155"/>
        <v>DEJAR</v>
      </c>
      <c r="L428" s="126" t="str">
        <f t="shared" si="156"/>
        <v>DEPURAR</v>
      </c>
      <c r="M428" s="126" t="str">
        <f t="shared" si="157"/>
        <v>DEPURAR</v>
      </c>
    </row>
    <row r="429" spans="1:13" x14ac:dyDescent="0.25">
      <c r="A429" s="33" t="s">
        <v>58</v>
      </c>
      <c r="B429" s="33">
        <v>19</v>
      </c>
      <c r="C429" s="33" t="s">
        <v>127</v>
      </c>
      <c r="D429" s="34">
        <v>13.050716357003939</v>
      </c>
      <c r="E429" s="42">
        <v>18</v>
      </c>
      <c r="F429" s="113">
        <f t="shared" si="152"/>
        <v>133.77026846228395</v>
      </c>
      <c r="G429" s="42">
        <v>0.1</v>
      </c>
      <c r="H429" s="33" t="s">
        <v>170</v>
      </c>
      <c r="I429" s="107">
        <f>0.13647*D429^2.38351</f>
        <v>62.253363811848104</v>
      </c>
      <c r="J429" s="108">
        <f>(I429/1000)*0.5/G429</f>
        <v>0.31126681905924047</v>
      </c>
      <c r="K429" s="126" t="str">
        <f t="shared" si="155"/>
        <v>DEJAR</v>
      </c>
      <c r="L429" s="126" t="str">
        <f t="shared" si="156"/>
        <v>DEJAR</v>
      </c>
      <c r="M429" s="126" t="str">
        <f t="shared" si="157"/>
        <v>DEJAR</v>
      </c>
    </row>
    <row r="430" spans="1:13" x14ac:dyDescent="0.25">
      <c r="A430" s="33" t="s">
        <v>58</v>
      </c>
      <c r="B430" s="33">
        <v>20</v>
      </c>
      <c r="C430" s="33" t="s">
        <v>97</v>
      </c>
      <c r="D430" s="34">
        <v>23.873261628665741</v>
      </c>
      <c r="E430" s="42">
        <v>3</v>
      </c>
      <c r="F430" s="113">
        <f t="shared" si="152"/>
        <v>447.62508036903466</v>
      </c>
      <c r="G430" s="42">
        <v>0.1</v>
      </c>
      <c r="H430" s="33" t="s">
        <v>153</v>
      </c>
      <c r="I430" s="109">
        <f t="shared" ref="I430:I431" si="170">6.666+(12.826*(E430)^0.5)*LN(E430)</f>
        <v>31.07198362279307</v>
      </c>
      <c r="J430" s="108">
        <f t="shared" ref="J430:J431" si="171">(I430/1000)*0.5/G430</f>
        <v>0.15535991811396535</v>
      </c>
      <c r="K430" s="126" t="str">
        <f t="shared" si="155"/>
        <v>DEJAR</v>
      </c>
      <c r="L430" s="126" t="str">
        <f t="shared" si="156"/>
        <v>DEPURAR</v>
      </c>
      <c r="M430" s="126" t="str">
        <f t="shared" si="157"/>
        <v>DEPURAR</v>
      </c>
    </row>
    <row r="431" spans="1:13" x14ac:dyDescent="0.25">
      <c r="A431" s="33" t="s">
        <v>58</v>
      </c>
      <c r="B431" s="33">
        <v>21</v>
      </c>
      <c r="C431" s="33" t="s">
        <v>97</v>
      </c>
      <c r="D431" s="34">
        <v>16.552128062541581</v>
      </c>
      <c r="E431" s="42">
        <v>1.5</v>
      </c>
      <c r="F431" s="113">
        <f t="shared" si="152"/>
        <v>215.17834974539909</v>
      </c>
      <c r="G431" s="42">
        <v>0.1</v>
      </c>
      <c r="H431" s="33" t="s">
        <v>153</v>
      </c>
      <c r="I431" s="109">
        <f t="shared" si="170"/>
        <v>13.035280163655273</v>
      </c>
      <c r="J431" s="108">
        <f t="shared" si="171"/>
        <v>6.5176400818276359E-2</v>
      </c>
      <c r="K431" s="126" t="str">
        <f t="shared" si="155"/>
        <v>DEJAR</v>
      </c>
      <c r="L431" s="126" t="str">
        <f t="shared" si="156"/>
        <v>DEPURAR</v>
      </c>
      <c r="M431" s="126" t="str">
        <f t="shared" si="157"/>
        <v>DEPURAR</v>
      </c>
    </row>
    <row r="432" spans="1:13" x14ac:dyDescent="0.25">
      <c r="A432" s="33" t="s">
        <v>58</v>
      </c>
      <c r="B432" s="33">
        <v>22</v>
      </c>
      <c r="C432" s="33" t="s">
        <v>99</v>
      </c>
      <c r="D432" s="34">
        <v>39.788769381109567</v>
      </c>
      <c r="E432" s="42">
        <v>28</v>
      </c>
      <c r="F432" s="113">
        <f t="shared" si="152"/>
        <v>1243.4030010250963</v>
      </c>
      <c r="G432" s="42">
        <v>0.1</v>
      </c>
      <c r="H432" s="33" t="s">
        <v>170</v>
      </c>
      <c r="I432" s="107">
        <f t="shared" ref="I432:I436" si="172">0.13647*D432^2.38351</f>
        <v>887.3242648534698</v>
      </c>
      <c r="J432" s="108">
        <f t="shared" ref="J432:J439" si="173">(I432/1000)*0.5/G432</f>
        <v>4.4366213242673487</v>
      </c>
      <c r="K432" s="126" t="str">
        <f t="shared" si="155"/>
        <v>DEJAR</v>
      </c>
      <c r="L432" s="126" t="str">
        <f t="shared" si="156"/>
        <v>DEJAR</v>
      </c>
      <c r="M432" s="126" t="str">
        <f t="shared" si="157"/>
        <v>DEJAR</v>
      </c>
    </row>
    <row r="433" spans="1:13" x14ac:dyDescent="0.25">
      <c r="A433" s="33" t="s">
        <v>58</v>
      </c>
      <c r="B433" s="33">
        <v>23</v>
      </c>
      <c r="C433" s="33" t="s">
        <v>126</v>
      </c>
      <c r="D433" s="34">
        <v>14.642267132248321</v>
      </c>
      <c r="E433" s="42">
        <v>6</v>
      </c>
      <c r="F433" s="113">
        <f t="shared" si="152"/>
        <v>168.38660801082264</v>
      </c>
      <c r="G433" s="42">
        <v>0.1</v>
      </c>
      <c r="H433" s="33" t="s">
        <v>170</v>
      </c>
      <c r="I433" s="107">
        <f t="shared" si="172"/>
        <v>81.898564993474494</v>
      </c>
      <c r="J433" s="108">
        <f t="shared" si="173"/>
        <v>0.40949282496737244</v>
      </c>
      <c r="K433" s="126" t="str">
        <f t="shared" si="155"/>
        <v>DEJAR</v>
      </c>
      <c r="L433" s="126" t="str">
        <f t="shared" si="156"/>
        <v>DEJAR</v>
      </c>
      <c r="M433" s="126" t="str">
        <f t="shared" si="157"/>
        <v>DEJAR</v>
      </c>
    </row>
    <row r="434" spans="1:13" x14ac:dyDescent="0.25">
      <c r="A434" s="33" t="s">
        <v>58</v>
      </c>
      <c r="B434" s="33">
        <v>24</v>
      </c>
      <c r="C434" s="33" t="s">
        <v>126</v>
      </c>
      <c r="D434" s="34">
        <v>9.8676148065151725</v>
      </c>
      <c r="E434" s="42">
        <v>15</v>
      </c>
      <c r="F434" s="113">
        <f t="shared" si="152"/>
        <v>76.47425817504751</v>
      </c>
      <c r="G434" s="42">
        <v>0.1</v>
      </c>
      <c r="H434" s="33" t="s">
        <v>170</v>
      </c>
      <c r="I434" s="107">
        <f t="shared" si="172"/>
        <v>31.97068074456115</v>
      </c>
      <c r="J434" s="108">
        <f t="shared" si="173"/>
        <v>0.15985340372280574</v>
      </c>
      <c r="K434" s="126" t="str">
        <f t="shared" si="155"/>
        <v>DEPURAR</v>
      </c>
      <c r="L434" s="126" t="str">
        <f t="shared" si="156"/>
        <v>DEJAR</v>
      </c>
      <c r="M434" s="126" t="str">
        <f t="shared" si="157"/>
        <v>DEPURAR</v>
      </c>
    </row>
    <row r="435" spans="1:13" x14ac:dyDescent="0.25">
      <c r="A435" s="33" t="s">
        <v>58</v>
      </c>
      <c r="B435" s="33">
        <v>25</v>
      </c>
      <c r="C435" s="33" t="s">
        <v>127</v>
      </c>
      <c r="D435" s="34">
        <v>14.005646822150567</v>
      </c>
      <c r="E435" s="42">
        <v>4</v>
      </c>
      <c r="F435" s="113">
        <f t="shared" si="152"/>
        <v>154.06260543901348</v>
      </c>
      <c r="G435" s="42">
        <v>0.1</v>
      </c>
      <c r="H435" s="33" t="s">
        <v>170</v>
      </c>
      <c r="I435" s="107">
        <f t="shared" si="172"/>
        <v>73.665181252498542</v>
      </c>
      <c r="J435" s="108">
        <f t="shared" si="173"/>
        <v>0.36832590626249273</v>
      </c>
      <c r="K435" s="126" t="str">
        <f t="shared" si="155"/>
        <v>DEJAR</v>
      </c>
      <c r="L435" s="126" t="str">
        <f t="shared" si="156"/>
        <v>DEPURAR</v>
      </c>
      <c r="M435" s="126" t="str">
        <f t="shared" si="157"/>
        <v>DEPURAR</v>
      </c>
    </row>
    <row r="436" spans="1:13" x14ac:dyDescent="0.25">
      <c r="A436" s="33" t="s">
        <v>58</v>
      </c>
      <c r="B436" s="33">
        <v>27</v>
      </c>
      <c r="C436" s="33" t="s">
        <v>127</v>
      </c>
      <c r="D436" s="34">
        <v>22.91833116351911</v>
      </c>
      <c r="E436" s="42">
        <v>4</v>
      </c>
      <c r="F436" s="113">
        <f t="shared" si="152"/>
        <v>412.53127406810228</v>
      </c>
      <c r="G436" s="42">
        <v>0.1</v>
      </c>
      <c r="H436" s="33" t="s">
        <v>170</v>
      </c>
      <c r="I436" s="107">
        <f t="shared" si="172"/>
        <v>238.25770348900747</v>
      </c>
      <c r="J436" s="108">
        <f t="shared" si="173"/>
        <v>1.1912885174450372</v>
      </c>
      <c r="K436" s="126" t="str">
        <f t="shared" si="155"/>
        <v>DEJAR</v>
      </c>
      <c r="L436" s="126" t="str">
        <f t="shared" si="156"/>
        <v>DEPURAR</v>
      </c>
      <c r="M436" s="126" t="str">
        <f t="shared" si="157"/>
        <v>DEPURAR</v>
      </c>
    </row>
    <row r="437" spans="1:13" x14ac:dyDescent="0.25">
      <c r="A437" s="33" t="s">
        <v>58</v>
      </c>
      <c r="B437" s="33">
        <v>28</v>
      </c>
      <c r="C437" s="33" t="s">
        <v>97</v>
      </c>
      <c r="D437" s="34">
        <v>11.140855426710679</v>
      </c>
      <c r="E437" s="42">
        <v>1.5</v>
      </c>
      <c r="F437" s="113">
        <f t="shared" si="152"/>
        <v>97.482795280367554</v>
      </c>
      <c r="G437" s="42">
        <v>0.1</v>
      </c>
      <c r="H437" s="33" t="s">
        <v>153</v>
      </c>
      <c r="I437" s="109">
        <f t="shared" ref="I437:I439" si="174">6.666+(12.826*(E437)^0.5)*LN(E437)</f>
        <v>13.035280163655273</v>
      </c>
      <c r="J437" s="108">
        <f t="shared" si="173"/>
        <v>6.5176400818276359E-2</v>
      </c>
      <c r="K437" s="126" t="str">
        <f t="shared" si="155"/>
        <v>DEJAR</v>
      </c>
      <c r="L437" s="126" t="str">
        <f t="shared" si="156"/>
        <v>DEPURAR</v>
      </c>
      <c r="M437" s="126" t="str">
        <f t="shared" si="157"/>
        <v>DEPURAR</v>
      </c>
    </row>
    <row r="438" spans="1:13" x14ac:dyDescent="0.25">
      <c r="A438" s="33" t="s">
        <v>58</v>
      </c>
      <c r="B438" s="33">
        <v>29</v>
      </c>
      <c r="C438" s="33" t="s">
        <v>97</v>
      </c>
      <c r="D438" s="34">
        <v>13.369026512052814</v>
      </c>
      <c r="E438" s="42">
        <v>1.5</v>
      </c>
      <c r="F438" s="113">
        <f t="shared" si="152"/>
        <v>140.37522520372926</v>
      </c>
      <c r="G438" s="42">
        <v>0.1</v>
      </c>
      <c r="H438" s="33" t="s">
        <v>153</v>
      </c>
      <c r="I438" s="109">
        <f t="shared" si="174"/>
        <v>13.035280163655273</v>
      </c>
      <c r="J438" s="108">
        <f t="shared" si="173"/>
        <v>6.5176400818276359E-2</v>
      </c>
      <c r="K438" s="126" t="str">
        <f t="shared" si="155"/>
        <v>DEJAR</v>
      </c>
      <c r="L438" s="126" t="str">
        <f t="shared" si="156"/>
        <v>DEPURAR</v>
      </c>
      <c r="M438" s="126" t="str">
        <f t="shared" si="157"/>
        <v>DEPURAR</v>
      </c>
    </row>
    <row r="439" spans="1:13" x14ac:dyDescent="0.25">
      <c r="A439" s="33" t="s">
        <v>58</v>
      </c>
      <c r="B439" s="33">
        <v>30</v>
      </c>
      <c r="C439" s="33" t="s">
        <v>97</v>
      </c>
      <c r="D439" s="34">
        <v>13.687336667101691</v>
      </c>
      <c r="E439" s="42">
        <v>1.75</v>
      </c>
      <c r="F439" s="113">
        <f t="shared" si="152"/>
        <v>147.13933752930578</v>
      </c>
      <c r="G439" s="42">
        <v>0.1</v>
      </c>
      <c r="H439" s="33" t="s">
        <v>153</v>
      </c>
      <c r="I439" s="109">
        <f t="shared" si="174"/>
        <v>16.161114764244658</v>
      </c>
      <c r="J439" s="108">
        <f t="shared" si="173"/>
        <v>8.0805573821223289E-2</v>
      </c>
      <c r="K439" s="126" t="str">
        <f t="shared" si="155"/>
        <v>DEJAR</v>
      </c>
      <c r="L439" s="126" t="str">
        <f t="shared" si="156"/>
        <v>DEPURAR</v>
      </c>
      <c r="M439" s="126" t="str">
        <f t="shared" si="157"/>
        <v>DEPURAR</v>
      </c>
    </row>
    <row r="440" spans="1:13" x14ac:dyDescent="0.25">
      <c r="A440" s="33" t="s">
        <v>58</v>
      </c>
      <c r="B440" s="33">
        <v>31</v>
      </c>
      <c r="C440" s="33" t="s">
        <v>106</v>
      </c>
      <c r="D440" s="34">
        <v>12.095785891857309</v>
      </c>
      <c r="E440" s="42">
        <v>25</v>
      </c>
      <c r="F440" s="113">
        <f t="shared" si="152"/>
        <v>114.91033174273529</v>
      </c>
      <c r="G440" s="42">
        <v>0.1</v>
      </c>
      <c r="H440" s="33" t="s">
        <v>170</v>
      </c>
      <c r="I440" s="107">
        <f>0.13647*D440^2.38351</f>
        <v>51.940529564627447</v>
      </c>
      <c r="J440" s="108">
        <f>(I440/1000)*0.5/G440</f>
        <v>0.25970264782313723</v>
      </c>
      <c r="K440" s="126" t="str">
        <f t="shared" si="155"/>
        <v>DEJAR</v>
      </c>
      <c r="L440" s="126" t="str">
        <f t="shared" si="156"/>
        <v>DEJAR</v>
      </c>
      <c r="M440" s="126" t="str">
        <f t="shared" si="157"/>
        <v>DEJAR</v>
      </c>
    </row>
    <row r="441" spans="1:13" x14ac:dyDescent="0.25">
      <c r="A441" s="33" t="s">
        <v>58</v>
      </c>
      <c r="B441" s="33">
        <v>32</v>
      </c>
      <c r="C441" s="33" t="s">
        <v>97</v>
      </c>
      <c r="D441" s="34">
        <v>10.18592496156405</v>
      </c>
      <c r="E441" s="42">
        <v>3</v>
      </c>
      <c r="F441" s="113">
        <f t="shared" si="152"/>
        <v>81.487659075180716</v>
      </c>
      <c r="G441" s="42">
        <v>0.1</v>
      </c>
      <c r="H441" s="33" t="s">
        <v>153</v>
      </c>
      <c r="I441" s="109">
        <f t="shared" ref="I441:I442" si="175">6.666+(12.826*(E441)^0.5)*LN(E441)</f>
        <v>31.07198362279307</v>
      </c>
      <c r="J441" s="108">
        <f t="shared" ref="J441:J442" si="176">(I441/1000)*0.5/G441</f>
        <v>0.15535991811396535</v>
      </c>
      <c r="K441" s="126" t="str">
        <f t="shared" si="155"/>
        <v>DEJAR</v>
      </c>
      <c r="L441" s="126" t="str">
        <f t="shared" si="156"/>
        <v>DEPURAR</v>
      </c>
      <c r="M441" s="126" t="str">
        <f t="shared" si="157"/>
        <v>DEPURAR</v>
      </c>
    </row>
    <row r="442" spans="1:13" x14ac:dyDescent="0.25">
      <c r="A442" s="33" t="s">
        <v>58</v>
      </c>
      <c r="B442" s="33">
        <v>33</v>
      </c>
      <c r="C442" s="33" t="s">
        <v>97</v>
      </c>
      <c r="D442" s="34">
        <v>17.188748372639331</v>
      </c>
      <c r="E442" s="42">
        <v>2.5</v>
      </c>
      <c r="F442" s="113">
        <f t="shared" si="152"/>
        <v>232.04884166330748</v>
      </c>
      <c r="G442" s="42">
        <v>0.1</v>
      </c>
      <c r="H442" s="33" t="s">
        <v>153</v>
      </c>
      <c r="I442" s="109">
        <f t="shared" si="175"/>
        <v>25.248088908650967</v>
      </c>
      <c r="J442" s="108">
        <f t="shared" si="176"/>
        <v>0.12624044454325481</v>
      </c>
      <c r="K442" s="126" t="str">
        <f t="shared" si="155"/>
        <v>DEJAR</v>
      </c>
      <c r="L442" s="126" t="str">
        <f t="shared" si="156"/>
        <v>DEPURAR</v>
      </c>
      <c r="M442" s="126" t="str">
        <f t="shared" si="157"/>
        <v>DEPURAR</v>
      </c>
    </row>
    <row r="443" spans="1:13" x14ac:dyDescent="0.25">
      <c r="A443" s="33" t="s">
        <v>58</v>
      </c>
      <c r="B443" s="33">
        <v>34</v>
      </c>
      <c r="C443" s="33" t="s">
        <v>99</v>
      </c>
      <c r="D443" s="34">
        <v>23.873261628665741</v>
      </c>
      <c r="E443" s="42">
        <v>28</v>
      </c>
      <c r="F443" s="113">
        <f t="shared" si="152"/>
        <v>447.62508036903466</v>
      </c>
      <c r="G443" s="42">
        <v>0.1</v>
      </c>
      <c r="H443" s="33" t="s">
        <v>170</v>
      </c>
      <c r="I443" s="107">
        <f>0.13647*D443^2.38351</f>
        <v>262.60539541896509</v>
      </c>
      <c r="J443" s="108">
        <f>(I443/1000)*0.5/G443</f>
        <v>1.3130269770948255</v>
      </c>
      <c r="K443" s="126" t="str">
        <f t="shared" si="155"/>
        <v>DEJAR</v>
      </c>
      <c r="L443" s="126" t="str">
        <f t="shared" si="156"/>
        <v>DEJAR</v>
      </c>
      <c r="M443" s="126" t="str">
        <f t="shared" si="157"/>
        <v>DEJAR</v>
      </c>
    </row>
    <row r="444" spans="1:13" x14ac:dyDescent="0.25">
      <c r="A444" s="33" t="s">
        <v>58</v>
      </c>
      <c r="B444" s="33">
        <v>35</v>
      </c>
      <c r="C444" s="33" t="s">
        <v>97</v>
      </c>
      <c r="D444" s="34">
        <v>22.91833116351911</v>
      </c>
      <c r="E444" s="42">
        <v>4</v>
      </c>
      <c r="F444" s="113">
        <f t="shared" si="152"/>
        <v>412.53127406810228</v>
      </c>
      <c r="G444" s="42">
        <v>0.1</v>
      </c>
      <c r="H444" s="33" t="s">
        <v>153</v>
      </c>
      <c r="I444" s="109">
        <f t="shared" ref="I444:I446" si="177">6.666+(12.826*(E444)^0.5)*LN(E444)</f>
        <v>42.22722295144743</v>
      </c>
      <c r="J444" s="108">
        <f t="shared" ref="J444:J446" si="178">(I444/1000)*0.5/G444</f>
        <v>0.21113611475723715</v>
      </c>
      <c r="K444" s="126" t="str">
        <f t="shared" si="155"/>
        <v>DEJAR</v>
      </c>
      <c r="L444" s="126" t="str">
        <f t="shared" si="156"/>
        <v>DEPURAR</v>
      </c>
      <c r="M444" s="126" t="str">
        <f t="shared" si="157"/>
        <v>DEPURAR</v>
      </c>
    </row>
    <row r="445" spans="1:13" x14ac:dyDescent="0.25">
      <c r="A445" s="33" t="s">
        <v>58</v>
      </c>
      <c r="B445" s="33">
        <v>36</v>
      </c>
      <c r="C445" s="33" t="s">
        <v>97</v>
      </c>
      <c r="D445" s="34">
        <v>13.369026512052814</v>
      </c>
      <c r="E445" s="42">
        <v>1.5</v>
      </c>
      <c r="F445" s="113">
        <f t="shared" si="152"/>
        <v>140.37522520372926</v>
      </c>
      <c r="G445" s="42">
        <v>0.1</v>
      </c>
      <c r="H445" s="33" t="s">
        <v>153</v>
      </c>
      <c r="I445" s="109">
        <f t="shared" si="177"/>
        <v>13.035280163655273</v>
      </c>
      <c r="J445" s="108">
        <f t="shared" si="178"/>
        <v>6.5176400818276359E-2</v>
      </c>
      <c r="K445" s="126" t="str">
        <f t="shared" si="155"/>
        <v>DEJAR</v>
      </c>
      <c r="L445" s="126" t="str">
        <f t="shared" si="156"/>
        <v>DEPURAR</v>
      </c>
      <c r="M445" s="126" t="str">
        <f t="shared" si="157"/>
        <v>DEPURAR</v>
      </c>
    </row>
    <row r="446" spans="1:13" x14ac:dyDescent="0.25">
      <c r="A446" s="33" t="s">
        <v>58</v>
      </c>
      <c r="B446" s="33">
        <v>37</v>
      </c>
      <c r="C446" s="33" t="s">
        <v>97</v>
      </c>
      <c r="D446" s="34">
        <v>10.822545271661802</v>
      </c>
      <c r="E446" s="42">
        <v>2.25</v>
      </c>
      <c r="F446" s="113">
        <f t="shared" si="152"/>
        <v>91.99192762784071</v>
      </c>
      <c r="G446" s="42">
        <v>0.1</v>
      </c>
      <c r="H446" s="33" t="s">
        <v>153</v>
      </c>
      <c r="I446" s="109">
        <f t="shared" si="177"/>
        <v>22.267486429785951</v>
      </c>
      <c r="J446" s="108">
        <f t="shared" si="178"/>
        <v>0.11133743214892974</v>
      </c>
      <c r="K446" s="126" t="str">
        <f t="shared" si="155"/>
        <v>DEJAR</v>
      </c>
      <c r="L446" s="126" t="str">
        <f t="shared" si="156"/>
        <v>DEPURAR</v>
      </c>
      <c r="M446" s="126" t="str">
        <f t="shared" si="157"/>
        <v>DEPURAR</v>
      </c>
    </row>
    <row r="447" spans="1:13" x14ac:dyDescent="0.25">
      <c r="A447" s="33" t="s">
        <v>58</v>
      </c>
      <c r="B447" s="33">
        <v>38</v>
      </c>
      <c r="C447" s="33" t="s">
        <v>126</v>
      </c>
      <c r="D447" s="34">
        <v>13.687336667101691</v>
      </c>
      <c r="E447" s="42">
        <v>5</v>
      </c>
      <c r="F447" s="113">
        <f t="shared" si="152"/>
        <v>147.13933752930578</v>
      </c>
      <c r="G447" s="42">
        <v>0.1</v>
      </c>
      <c r="H447" s="33" t="s">
        <v>170</v>
      </c>
      <c r="I447" s="107">
        <f t="shared" ref="I447:I448" si="179">0.13647*D447^2.38351</f>
        <v>69.737242592229606</v>
      </c>
      <c r="J447" s="108">
        <f t="shared" ref="J447:J448" si="180">(I447/1000)*0.5/G447</f>
        <v>0.34868621296114799</v>
      </c>
      <c r="K447" s="126" t="str">
        <f t="shared" si="155"/>
        <v>DEJAR</v>
      </c>
      <c r="L447" s="126" t="str">
        <f t="shared" si="156"/>
        <v>DEJAR</v>
      </c>
      <c r="M447" s="126" t="str">
        <f t="shared" si="157"/>
        <v>DEJAR</v>
      </c>
    </row>
    <row r="448" spans="1:13" x14ac:dyDescent="0.25">
      <c r="A448" s="33" t="s">
        <v>58</v>
      </c>
      <c r="B448" s="33">
        <v>39</v>
      </c>
      <c r="C448" s="33" t="s">
        <v>127</v>
      </c>
      <c r="D448" s="34">
        <v>30.23946472964327</v>
      </c>
      <c r="E448" s="42">
        <v>28</v>
      </c>
      <c r="F448" s="113">
        <f t="shared" si="152"/>
        <v>718.18957339209555</v>
      </c>
      <c r="G448" s="42">
        <v>0.1</v>
      </c>
      <c r="H448" s="33" t="s">
        <v>170</v>
      </c>
      <c r="I448" s="107">
        <f t="shared" si="179"/>
        <v>461.31796044128259</v>
      </c>
      <c r="J448" s="108">
        <f t="shared" si="180"/>
        <v>2.3065898022064126</v>
      </c>
      <c r="K448" s="126" t="str">
        <f t="shared" si="155"/>
        <v>DEJAR</v>
      </c>
      <c r="L448" s="126" t="str">
        <f t="shared" si="156"/>
        <v>DEJAR</v>
      </c>
      <c r="M448" s="126" t="str">
        <f t="shared" si="157"/>
        <v>DEJAR</v>
      </c>
    </row>
    <row r="449" spans="1:13" x14ac:dyDescent="0.25">
      <c r="A449" s="33" t="s">
        <v>58</v>
      </c>
      <c r="B449" s="33">
        <v>40</v>
      </c>
      <c r="C449" s="33" t="s">
        <v>97</v>
      </c>
      <c r="D449" s="34">
        <v>10.822545271661802</v>
      </c>
      <c r="E449" s="42">
        <v>1.75</v>
      </c>
      <c r="F449" s="113">
        <f t="shared" si="152"/>
        <v>91.99192762784071</v>
      </c>
      <c r="G449" s="42">
        <v>0.1</v>
      </c>
      <c r="H449" s="33" t="s">
        <v>153</v>
      </c>
      <c r="I449" s="109">
        <f>6.666+(12.826*(E449)^0.5)*LN(E449)</f>
        <v>16.161114764244658</v>
      </c>
      <c r="J449" s="108">
        <f>(I449/1000)*0.5/G449</f>
        <v>8.0805573821223289E-2</v>
      </c>
      <c r="K449" s="126" t="str">
        <f t="shared" si="155"/>
        <v>DEJAR</v>
      </c>
      <c r="L449" s="126" t="str">
        <f t="shared" si="156"/>
        <v>DEPURAR</v>
      </c>
      <c r="M449" s="126" t="str">
        <f t="shared" si="157"/>
        <v>DEPURAR</v>
      </c>
    </row>
    <row r="450" spans="1:13" x14ac:dyDescent="0.25">
      <c r="A450" s="33" t="s">
        <v>58</v>
      </c>
      <c r="B450" s="33">
        <v>41</v>
      </c>
      <c r="C450" s="33" t="s">
        <v>127</v>
      </c>
      <c r="D450" s="34">
        <v>24.509881938763492</v>
      </c>
      <c r="E450" s="42">
        <v>8</v>
      </c>
      <c r="F450" s="113">
        <f t="shared" si="152"/>
        <v>471.81672915697879</v>
      </c>
      <c r="G450" s="42">
        <v>0.1</v>
      </c>
      <c r="H450" s="33" t="s">
        <v>170</v>
      </c>
      <c r="I450" s="107">
        <f t="shared" ref="I450:I457" si="181">0.13647*D450^2.38351</f>
        <v>279.60561022900345</v>
      </c>
      <c r="J450" s="108">
        <f t="shared" ref="J450:J457" si="182">(I450/1000)*0.5/G450</f>
        <v>1.3980280511450172</v>
      </c>
      <c r="K450" s="126" t="str">
        <f t="shared" si="155"/>
        <v>DEJAR</v>
      </c>
      <c r="L450" s="126" t="str">
        <f t="shared" si="156"/>
        <v>DEJAR</v>
      </c>
      <c r="M450" s="126" t="str">
        <f t="shared" si="157"/>
        <v>DEJAR</v>
      </c>
    </row>
    <row r="451" spans="1:13" x14ac:dyDescent="0.25">
      <c r="A451" s="33" t="s">
        <v>58</v>
      </c>
      <c r="B451" s="33">
        <v>42</v>
      </c>
      <c r="C451" s="33" t="s">
        <v>100</v>
      </c>
      <c r="D451" s="34">
        <v>90.081773878832067</v>
      </c>
      <c r="E451" s="42">
        <v>28</v>
      </c>
      <c r="F451" s="113">
        <f t="shared" ref="F451:F514" si="183">(3.1416/4)*D451^2</f>
        <v>6373.3057887423329</v>
      </c>
      <c r="G451" s="42">
        <v>0.1</v>
      </c>
      <c r="H451" s="33" t="s">
        <v>170</v>
      </c>
      <c r="I451" s="107">
        <f t="shared" si="181"/>
        <v>6222.0552009369412</v>
      </c>
      <c r="J451" s="108">
        <f t="shared" si="182"/>
        <v>31.110276004684703</v>
      </c>
      <c r="K451" s="126" t="str">
        <f t="shared" ref="K451:K514" si="184">+IF(D451&gt;=10,"DEJAR","DEPURAR")</f>
        <v>DEJAR</v>
      </c>
      <c r="L451" s="126" t="str">
        <f t="shared" ref="L451:L514" si="185">+IF(E451&gt;=5,"DEJAR","DEPURAR")</f>
        <v>DEJAR</v>
      </c>
      <c r="M451" s="126" t="str">
        <f t="shared" ref="M451:M514" si="186">+IF(AND(K451="DEJAR",L451="DEJAR"),"DEJAR","DEPURAR")</f>
        <v>DEJAR</v>
      </c>
    </row>
    <row r="452" spans="1:13" x14ac:dyDescent="0.25">
      <c r="A452" s="33" t="s">
        <v>58</v>
      </c>
      <c r="B452" s="33">
        <v>43</v>
      </c>
      <c r="C452" s="33" t="s">
        <v>126</v>
      </c>
      <c r="D452" s="34">
        <v>13.687336667101691</v>
      </c>
      <c r="E452" s="42">
        <v>4</v>
      </c>
      <c r="F452" s="113">
        <f t="shared" si="183"/>
        <v>147.13933752930578</v>
      </c>
      <c r="G452" s="42">
        <v>0.1</v>
      </c>
      <c r="H452" s="33" t="s">
        <v>170</v>
      </c>
      <c r="I452" s="107">
        <f t="shared" si="181"/>
        <v>69.737242592229606</v>
      </c>
      <c r="J452" s="108">
        <f t="shared" si="182"/>
        <v>0.34868621296114799</v>
      </c>
      <c r="K452" s="126" t="str">
        <f t="shared" si="184"/>
        <v>DEJAR</v>
      </c>
      <c r="L452" s="126" t="str">
        <f t="shared" si="185"/>
        <v>DEPURAR</v>
      </c>
      <c r="M452" s="126" t="str">
        <f t="shared" si="186"/>
        <v>DEPURAR</v>
      </c>
    </row>
    <row r="453" spans="1:13" x14ac:dyDescent="0.25">
      <c r="A453" s="33" t="s">
        <v>58</v>
      </c>
      <c r="B453" s="33">
        <v>44</v>
      </c>
      <c r="C453" s="33" t="s">
        <v>127</v>
      </c>
      <c r="D453" s="34">
        <v>24.191571783714618</v>
      </c>
      <c r="E453" s="42">
        <v>8</v>
      </c>
      <c r="F453" s="113">
        <f t="shared" si="183"/>
        <v>459.64132697094118</v>
      </c>
      <c r="G453" s="42">
        <v>0.1</v>
      </c>
      <c r="H453" s="33" t="s">
        <v>170</v>
      </c>
      <c r="I453" s="107">
        <f t="shared" si="181"/>
        <v>271.02813595928234</v>
      </c>
      <c r="J453" s="108">
        <f t="shared" si="182"/>
        <v>1.3551406797964116</v>
      </c>
      <c r="K453" s="126" t="str">
        <f t="shared" si="184"/>
        <v>DEJAR</v>
      </c>
      <c r="L453" s="126" t="str">
        <f t="shared" si="185"/>
        <v>DEJAR</v>
      </c>
      <c r="M453" s="126" t="str">
        <f t="shared" si="186"/>
        <v>DEJAR</v>
      </c>
    </row>
    <row r="454" spans="1:13" x14ac:dyDescent="0.25">
      <c r="A454" s="33" t="s">
        <v>58</v>
      </c>
      <c r="B454" s="33">
        <v>45</v>
      </c>
      <c r="C454" s="33" t="s">
        <v>126</v>
      </c>
      <c r="D454" s="34">
        <v>17.507058527688208</v>
      </c>
      <c r="E454" s="42">
        <v>6</v>
      </c>
      <c r="F454" s="113">
        <f t="shared" si="183"/>
        <v>240.72282099845862</v>
      </c>
      <c r="G454" s="42">
        <v>0.1</v>
      </c>
      <c r="H454" s="33" t="s">
        <v>170</v>
      </c>
      <c r="I454" s="107">
        <f t="shared" si="181"/>
        <v>125.38576871607694</v>
      </c>
      <c r="J454" s="108">
        <f t="shared" si="182"/>
        <v>0.62692884358038459</v>
      </c>
      <c r="K454" s="126" t="str">
        <f t="shared" si="184"/>
        <v>DEJAR</v>
      </c>
      <c r="L454" s="126" t="str">
        <f t="shared" si="185"/>
        <v>DEJAR</v>
      </c>
      <c r="M454" s="126" t="str">
        <f t="shared" si="186"/>
        <v>DEJAR</v>
      </c>
    </row>
    <row r="455" spans="1:13" x14ac:dyDescent="0.25">
      <c r="A455" s="33" t="s">
        <v>58</v>
      </c>
      <c r="B455" s="33">
        <v>46</v>
      </c>
      <c r="C455" s="33" t="s">
        <v>100</v>
      </c>
      <c r="D455" s="34">
        <v>30.876085039741024</v>
      </c>
      <c r="E455" s="42">
        <v>25</v>
      </c>
      <c r="F455" s="113">
        <f t="shared" si="183"/>
        <v>748.74744554528831</v>
      </c>
      <c r="G455" s="42">
        <v>0.1</v>
      </c>
      <c r="H455" s="33" t="s">
        <v>170</v>
      </c>
      <c r="I455" s="107">
        <f t="shared" si="181"/>
        <v>484.80452995847298</v>
      </c>
      <c r="J455" s="108">
        <f t="shared" si="182"/>
        <v>2.4240226497923647</v>
      </c>
      <c r="K455" s="126" t="str">
        <f t="shared" si="184"/>
        <v>DEJAR</v>
      </c>
      <c r="L455" s="126" t="str">
        <f t="shared" si="185"/>
        <v>DEJAR</v>
      </c>
      <c r="M455" s="126" t="str">
        <f t="shared" si="186"/>
        <v>DEJAR</v>
      </c>
    </row>
    <row r="456" spans="1:13" x14ac:dyDescent="0.25">
      <c r="A456" s="33" t="s">
        <v>58</v>
      </c>
      <c r="B456" s="33">
        <v>47</v>
      </c>
      <c r="C456" s="33" t="s">
        <v>127</v>
      </c>
      <c r="D456" s="34">
        <v>22.91833116351911</v>
      </c>
      <c r="E456" s="42">
        <v>5</v>
      </c>
      <c r="F456" s="113">
        <f t="shared" si="183"/>
        <v>412.53127406810228</v>
      </c>
      <c r="G456" s="42">
        <v>0.1</v>
      </c>
      <c r="H456" s="33" t="s">
        <v>170</v>
      </c>
      <c r="I456" s="107">
        <f t="shared" si="181"/>
        <v>238.25770348900747</v>
      </c>
      <c r="J456" s="108">
        <f t="shared" si="182"/>
        <v>1.1912885174450372</v>
      </c>
      <c r="K456" s="126" t="str">
        <f t="shared" si="184"/>
        <v>DEJAR</v>
      </c>
      <c r="L456" s="126" t="str">
        <f t="shared" si="185"/>
        <v>DEJAR</v>
      </c>
      <c r="M456" s="126" t="str">
        <f t="shared" si="186"/>
        <v>DEJAR</v>
      </c>
    </row>
    <row r="457" spans="1:13" x14ac:dyDescent="0.25">
      <c r="A457" s="33" t="s">
        <v>58</v>
      </c>
      <c r="B457" s="33">
        <v>48</v>
      </c>
      <c r="C457" s="33" t="s">
        <v>127</v>
      </c>
      <c r="D457" s="34">
        <v>14.642267132248321</v>
      </c>
      <c r="E457" s="42">
        <v>5</v>
      </c>
      <c r="F457" s="113">
        <f t="shared" si="183"/>
        <v>168.38660801082264</v>
      </c>
      <c r="G457" s="42">
        <v>0.1</v>
      </c>
      <c r="H457" s="33" t="s">
        <v>170</v>
      </c>
      <c r="I457" s="107">
        <f t="shared" si="181"/>
        <v>81.898564993474494</v>
      </c>
      <c r="J457" s="108">
        <f t="shared" si="182"/>
        <v>0.40949282496737244</v>
      </c>
      <c r="K457" s="126" t="str">
        <f t="shared" si="184"/>
        <v>DEJAR</v>
      </c>
      <c r="L457" s="126" t="str">
        <f t="shared" si="185"/>
        <v>DEJAR</v>
      </c>
      <c r="M457" s="126" t="str">
        <f t="shared" si="186"/>
        <v>DEJAR</v>
      </c>
    </row>
    <row r="458" spans="1:13" x14ac:dyDescent="0.25">
      <c r="A458" s="33" t="s">
        <v>58</v>
      </c>
      <c r="B458" s="33">
        <v>49</v>
      </c>
      <c r="C458" s="33" t="s">
        <v>97</v>
      </c>
      <c r="D458" s="34">
        <v>10.822545271661802</v>
      </c>
      <c r="E458" s="42">
        <v>2.5</v>
      </c>
      <c r="F458" s="113">
        <f t="shared" si="183"/>
        <v>91.99192762784071</v>
      </c>
      <c r="G458" s="42">
        <v>0.1</v>
      </c>
      <c r="H458" s="33" t="s">
        <v>153</v>
      </c>
      <c r="I458" s="109">
        <f>6.666+(12.826*(E458)^0.5)*LN(E458)</f>
        <v>25.248088908650967</v>
      </c>
      <c r="J458" s="108">
        <f>(I458/1000)*0.5/G458</f>
        <v>0.12624044454325481</v>
      </c>
      <c r="K458" s="126" t="str">
        <f t="shared" si="184"/>
        <v>DEJAR</v>
      </c>
      <c r="L458" s="126" t="str">
        <f t="shared" si="185"/>
        <v>DEPURAR</v>
      </c>
      <c r="M458" s="126" t="str">
        <f t="shared" si="186"/>
        <v>DEPURAR</v>
      </c>
    </row>
    <row r="459" spans="1:13" x14ac:dyDescent="0.25">
      <c r="A459" s="33" t="s">
        <v>59</v>
      </c>
      <c r="B459" s="33">
        <v>1</v>
      </c>
      <c r="C459" s="33" t="s">
        <v>96</v>
      </c>
      <c r="D459" s="34">
        <v>13.687336667101691</v>
      </c>
      <c r="E459" s="42">
        <v>4</v>
      </c>
      <c r="F459" s="113">
        <f t="shared" si="183"/>
        <v>147.13933752930578</v>
      </c>
      <c r="G459" s="42">
        <v>0.1</v>
      </c>
      <c r="H459" s="33" t="s">
        <v>170</v>
      </c>
      <c r="I459" s="107">
        <f>0.13647*D459^2.38351</f>
        <v>69.737242592229606</v>
      </c>
      <c r="J459" s="108">
        <f>(I459/1000)*0.5/G459</f>
        <v>0.34868621296114799</v>
      </c>
      <c r="K459" s="126" t="str">
        <f t="shared" si="184"/>
        <v>DEJAR</v>
      </c>
      <c r="L459" s="126" t="str">
        <f t="shared" si="185"/>
        <v>DEPURAR</v>
      </c>
      <c r="M459" s="126" t="str">
        <f t="shared" si="186"/>
        <v>DEPURAR</v>
      </c>
    </row>
    <row r="460" spans="1:13" x14ac:dyDescent="0.25">
      <c r="A460" s="33" t="s">
        <v>59</v>
      </c>
      <c r="B460" s="33">
        <v>2</v>
      </c>
      <c r="C460" s="33" t="s">
        <v>97</v>
      </c>
      <c r="D460" s="34">
        <v>12.414096046906185</v>
      </c>
      <c r="E460" s="42">
        <v>2.5</v>
      </c>
      <c r="F460" s="113">
        <f t="shared" si="183"/>
        <v>121.03782173178695</v>
      </c>
      <c r="G460" s="42">
        <v>0.1</v>
      </c>
      <c r="H460" s="33" t="s">
        <v>153</v>
      </c>
      <c r="I460" s="109">
        <f t="shared" ref="I460:I466" si="187">6.666+(12.826*(E460)^0.5)*LN(E460)</f>
        <v>25.248088908650967</v>
      </c>
      <c r="J460" s="108">
        <f t="shared" ref="J460:J466" si="188">(I460/1000)*0.5/G460</f>
        <v>0.12624044454325481</v>
      </c>
      <c r="K460" s="126" t="str">
        <f t="shared" si="184"/>
        <v>DEJAR</v>
      </c>
      <c r="L460" s="126" t="str">
        <f t="shared" si="185"/>
        <v>DEPURAR</v>
      </c>
      <c r="M460" s="126" t="str">
        <f t="shared" si="186"/>
        <v>DEPURAR</v>
      </c>
    </row>
    <row r="461" spans="1:13" x14ac:dyDescent="0.25">
      <c r="A461" s="33" t="s">
        <v>59</v>
      </c>
      <c r="B461" s="33">
        <v>3</v>
      </c>
      <c r="C461" s="33" t="s">
        <v>97</v>
      </c>
      <c r="D461" s="34">
        <v>16.870438217590458</v>
      </c>
      <c r="E461" s="42">
        <v>1.5</v>
      </c>
      <c r="F461" s="113">
        <f t="shared" si="183"/>
        <v>223.53401791228774</v>
      </c>
      <c r="G461" s="42">
        <v>0.1</v>
      </c>
      <c r="H461" s="33" t="s">
        <v>153</v>
      </c>
      <c r="I461" s="109">
        <f t="shared" si="187"/>
        <v>13.035280163655273</v>
      </c>
      <c r="J461" s="108">
        <f t="shared" si="188"/>
        <v>6.5176400818276359E-2</v>
      </c>
      <c r="K461" s="126" t="str">
        <f t="shared" si="184"/>
        <v>DEJAR</v>
      </c>
      <c r="L461" s="126" t="str">
        <f t="shared" si="185"/>
        <v>DEPURAR</v>
      </c>
      <c r="M461" s="126" t="str">
        <f t="shared" si="186"/>
        <v>DEPURAR</v>
      </c>
    </row>
    <row r="462" spans="1:13" x14ac:dyDescent="0.25">
      <c r="A462" s="33" t="s">
        <v>59</v>
      </c>
      <c r="B462" s="33">
        <v>4</v>
      </c>
      <c r="C462" s="33" t="s">
        <v>97</v>
      </c>
      <c r="D462" s="34">
        <v>11.140855426710679</v>
      </c>
      <c r="E462" s="42">
        <v>3</v>
      </c>
      <c r="F462" s="113">
        <f t="shared" si="183"/>
        <v>97.482795280367554</v>
      </c>
      <c r="G462" s="42">
        <v>0.1</v>
      </c>
      <c r="H462" s="33" t="s">
        <v>153</v>
      </c>
      <c r="I462" s="109">
        <f t="shared" si="187"/>
        <v>31.07198362279307</v>
      </c>
      <c r="J462" s="108">
        <f t="shared" si="188"/>
        <v>0.15535991811396535</v>
      </c>
      <c r="K462" s="126" t="str">
        <f t="shared" si="184"/>
        <v>DEJAR</v>
      </c>
      <c r="L462" s="126" t="str">
        <f t="shared" si="185"/>
        <v>DEPURAR</v>
      </c>
      <c r="M462" s="126" t="str">
        <f t="shared" si="186"/>
        <v>DEPURAR</v>
      </c>
    </row>
    <row r="463" spans="1:13" x14ac:dyDescent="0.25">
      <c r="A463" s="33" t="s">
        <v>59</v>
      </c>
      <c r="B463" s="33">
        <v>5</v>
      </c>
      <c r="C463" s="33" t="s">
        <v>97</v>
      </c>
      <c r="D463" s="34">
        <v>17.507058527688208</v>
      </c>
      <c r="E463" s="42">
        <v>2.5</v>
      </c>
      <c r="F463" s="113">
        <f t="shared" si="183"/>
        <v>240.72282099845862</v>
      </c>
      <c r="G463" s="42">
        <v>0.1</v>
      </c>
      <c r="H463" s="33" t="s">
        <v>153</v>
      </c>
      <c r="I463" s="109">
        <f t="shared" si="187"/>
        <v>25.248088908650967</v>
      </c>
      <c r="J463" s="108">
        <f t="shared" si="188"/>
        <v>0.12624044454325481</v>
      </c>
      <c r="K463" s="126" t="str">
        <f t="shared" si="184"/>
        <v>DEJAR</v>
      </c>
      <c r="L463" s="126" t="str">
        <f t="shared" si="185"/>
        <v>DEPURAR</v>
      </c>
      <c r="M463" s="126" t="str">
        <f t="shared" si="186"/>
        <v>DEPURAR</v>
      </c>
    </row>
    <row r="464" spans="1:13" x14ac:dyDescent="0.25">
      <c r="A464" s="33" t="s">
        <v>59</v>
      </c>
      <c r="B464" s="33">
        <v>6</v>
      </c>
      <c r="C464" s="33" t="s">
        <v>97</v>
      </c>
      <c r="D464" s="34">
        <v>10.18592496156405</v>
      </c>
      <c r="E464" s="42">
        <v>1.25</v>
      </c>
      <c r="F464" s="113">
        <f t="shared" si="183"/>
        <v>81.487659075180716</v>
      </c>
      <c r="G464" s="42">
        <v>0.1</v>
      </c>
      <c r="H464" s="33" t="s">
        <v>153</v>
      </c>
      <c r="I464" s="109">
        <f t="shared" si="187"/>
        <v>9.8658570906106586</v>
      </c>
      <c r="J464" s="108">
        <f t="shared" si="188"/>
        <v>4.932928545305329E-2</v>
      </c>
      <c r="K464" s="126" t="str">
        <f t="shared" si="184"/>
        <v>DEJAR</v>
      </c>
      <c r="L464" s="126" t="str">
        <f t="shared" si="185"/>
        <v>DEPURAR</v>
      </c>
      <c r="M464" s="126" t="str">
        <f t="shared" si="186"/>
        <v>DEPURAR</v>
      </c>
    </row>
    <row r="465" spans="1:13" x14ac:dyDescent="0.25">
      <c r="A465" s="33" t="s">
        <v>59</v>
      </c>
      <c r="B465" s="33">
        <v>7</v>
      </c>
      <c r="C465" s="33" t="s">
        <v>97</v>
      </c>
      <c r="D465" s="34">
        <v>22.91833116351911</v>
      </c>
      <c r="E465" s="42">
        <v>5</v>
      </c>
      <c r="F465" s="113">
        <f t="shared" si="183"/>
        <v>412.53127406810228</v>
      </c>
      <c r="G465" s="42">
        <v>0.1</v>
      </c>
      <c r="H465" s="33" t="s">
        <v>153</v>
      </c>
      <c r="I465" s="109">
        <f t="shared" si="187"/>
        <v>52.824370122452407</v>
      </c>
      <c r="J465" s="108">
        <f t="shared" si="188"/>
        <v>0.26412185061226201</v>
      </c>
      <c r="K465" s="126" t="str">
        <f t="shared" si="184"/>
        <v>DEJAR</v>
      </c>
      <c r="L465" s="126" t="str">
        <f t="shared" si="185"/>
        <v>DEJAR</v>
      </c>
      <c r="M465" s="126" t="str">
        <f t="shared" si="186"/>
        <v>DEJAR</v>
      </c>
    </row>
    <row r="466" spans="1:13" x14ac:dyDescent="0.25">
      <c r="A466" s="33" t="s">
        <v>59</v>
      </c>
      <c r="B466" s="33">
        <v>8</v>
      </c>
      <c r="C466" s="33" t="s">
        <v>97</v>
      </c>
      <c r="D466" s="34">
        <v>14.005646822150567</v>
      </c>
      <c r="E466" s="42">
        <v>4</v>
      </c>
      <c r="F466" s="113">
        <f t="shared" si="183"/>
        <v>154.06260543901348</v>
      </c>
      <c r="G466" s="42">
        <v>0.1</v>
      </c>
      <c r="H466" s="33" t="s">
        <v>153</v>
      </c>
      <c r="I466" s="109">
        <f t="shared" si="187"/>
        <v>42.22722295144743</v>
      </c>
      <c r="J466" s="108">
        <f t="shared" si="188"/>
        <v>0.21113611475723715</v>
      </c>
      <c r="K466" s="126" t="str">
        <f t="shared" si="184"/>
        <v>DEJAR</v>
      </c>
      <c r="L466" s="126" t="str">
        <f t="shared" si="185"/>
        <v>DEPURAR</v>
      </c>
      <c r="M466" s="126" t="str">
        <f t="shared" si="186"/>
        <v>DEPURAR</v>
      </c>
    </row>
    <row r="467" spans="1:13" x14ac:dyDescent="0.25">
      <c r="A467" s="33" t="s">
        <v>59</v>
      </c>
      <c r="B467" s="33">
        <v>9</v>
      </c>
      <c r="C467" s="33" t="s">
        <v>100</v>
      </c>
      <c r="D467" s="34">
        <v>28.966224109447765</v>
      </c>
      <c r="E467" s="42">
        <v>6</v>
      </c>
      <c r="F467" s="113">
        <f t="shared" si="183"/>
        <v>658.98369609528459</v>
      </c>
      <c r="G467" s="42">
        <v>0.1</v>
      </c>
      <c r="H467" s="33" t="s">
        <v>170</v>
      </c>
      <c r="I467" s="107">
        <f t="shared" ref="I467:I468" si="189">0.13647*D467^2.38351</f>
        <v>416.3620343579625</v>
      </c>
      <c r="J467" s="108">
        <f t="shared" ref="J467:J473" si="190">(I467/1000)*0.5/G467</f>
        <v>2.0818101717898121</v>
      </c>
      <c r="K467" s="126" t="str">
        <f t="shared" si="184"/>
        <v>DEJAR</v>
      </c>
      <c r="L467" s="126" t="str">
        <f t="shared" si="185"/>
        <v>DEJAR</v>
      </c>
      <c r="M467" s="126" t="str">
        <f t="shared" si="186"/>
        <v>DEJAR</v>
      </c>
    </row>
    <row r="468" spans="1:13" x14ac:dyDescent="0.25">
      <c r="A468" s="33" t="s">
        <v>59</v>
      </c>
      <c r="B468" s="33">
        <v>10</v>
      </c>
      <c r="C468" s="33" t="s">
        <v>99</v>
      </c>
      <c r="D468" s="34">
        <v>16.870438217590458</v>
      </c>
      <c r="E468" s="42">
        <v>10</v>
      </c>
      <c r="F468" s="113">
        <f t="shared" si="183"/>
        <v>223.53401791228774</v>
      </c>
      <c r="G468" s="42">
        <v>0.1</v>
      </c>
      <c r="H468" s="33" t="s">
        <v>170</v>
      </c>
      <c r="I468" s="107">
        <f t="shared" si="189"/>
        <v>114.79028939810112</v>
      </c>
      <c r="J468" s="108">
        <f t="shared" si="190"/>
        <v>0.5739514469905056</v>
      </c>
      <c r="K468" s="126" t="str">
        <f t="shared" si="184"/>
        <v>DEJAR</v>
      </c>
      <c r="L468" s="126" t="str">
        <f t="shared" si="185"/>
        <v>DEJAR</v>
      </c>
      <c r="M468" s="126" t="str">
        <f t="shared" si="186"/>
        <v>DEJAR</v>
      </c>
    </row>
    <row r="469" spans="1:13" x14ac:dyDescent="0.25">
      <c r="A469" s="33" t="s">
        <v>59</v>
      </c>
      <c r="B469" s="33">
        <v>11</v>
      </c>
      <c r="C469" s="33" t="s">
        <v>97</v>
      </c>
      <c r="D469" s="34">
        <v>10.822545271661802</v>
      </c>
      <c r="E469" s="42">
        <v>4</v>
      </c>
      <c r="F469" s="113">
        <f t="shared" si="183"/>
        <v>91.99192762784071</v>
      </c>
      <c r="G469" s="42">
        <v>0.1</v>
      </c>
      <c r="H469" s="33" t="s">
        <v>153</v>
      </c>
      <c r="I469" s="109">
        <f t="shared" ref="I469:I473" si="191">6.666+(12.826*(E469)^0.5)*LN(E469)</f>
        <v>42.22722295144743</v>
      </c>
      <c r="J469" s="108">
        <f t="shared" si="190"/>
        <v>0.21113611475723715</v>
      </c>
      <c r="K469" s="126" t="str">
        <f t="shared" si="184"/>
        <v>DEJAR</v>
      </c>
      <c r="L469" s="126" t="str">
        <f t="shared" si="185"/>
        <v>DEPURAR</v>
      </c>
      <c r="M469" s="126" t="str">
        <f t="shared" si="186"/>
        <v>DEPURAR</v>
      </c>
    </row>
    <row r="470" spans="1:13" x14ac:dyDescent="0.25">
      <c r="A470" s="33" t="s">
        <v>59</v>
      </c>
      <c r="B470" s="33">
        <v>12</v>
      </c>
      <c r="C470" s="33" t="s">
        <v>97</v>
      </c>
      <c r="D470" s="34">
        <v>24.509881938763492</v>
      </c>
      <c r="E470" s="42">
        <v>3</v>
      </c>
      <c r="F470" s="113">
        <f t="shared" si="183"/>
        <v>471.81672915697879</v>
      </c>
      <c r="G470" s="42">
        <v>0.1</v>
      </c>
      <c r="H470" s="33" t="s">
        <v>153</v>
      </c>
      <c r="I470" s="109">
        <f t="shared" si="191"/>
        <v>31.07198362279307</v>
      </c>
      <c r="J470" s="108">
        <f t="shared" si="190"/>
        <v>0.15535991811396535</v>
      </c>
      <c r="K470" s="126" t="str">
        <f t="shared" si="184"/>
        <v>DEJAR</v>
      </c>
      <c r="L470" s="126" t="str">
        <f t="shared" si="185"/>
        <v>DEPURAR</v>
      </c>
      <c r="M470" s="126" t="str">
        <f t="shared" si="186"/>
        <v>DEPURAR</v>
      </c>
    </row>
    <row r="471" spans="1:13" x14ac:dyDescent="0.25">
      <c r="A471" s="33" t="s">
        <v>59</v>
      </c>
      <c r="B471" s="33">
        <v>13</v>
      </c>
      <c r="C471" s="33" t="s">
        <v>97</v>
      </c>
      <c r="D471" s="34">
        <v>10.504235116612925</v>
      </c>
      <c r="E471" s="42">
        <v>1.25</v>
      </c>
      <c r="F471" s="113">
        <f t="shared" si="183"/>
        <v>86.660215559445092</v>
      </c>
      <c r="G471" s="42">
        <v>0.1</v>
      </c>
      <c r="H471" s="33" t="s">
        <v>153</v>
      </c>
      <c r="I471" s="109">
        <f t="shared" si="191"/>
        <v>9.8658570906106586</v>
      </c>
      <c r="J471" s="108">
        <f t="shared" si="190"/>
        <v>4.932928545305329E-2</v>
      </c>
      <c r="K471" s="126" t="str">
        <f t="shared" si="184"/>
        <v>DEJAR</v>
      </c>
      <c r="L471" s="126" t="str">
        <f t="shared" si="185"/>
        <v>DEPURAR</v>
      </c>
      <c r="M471" s="126" t="str">
        <f t="shared" si="186"/>
        <v>DEPURAR</v>
      </c>
    </row>
    <row r="472" spans="1:13" x14ac:dyDescent="0.25">
      <c r="A472" s="33" t="s">
        <v>59</v>
      </c>
      <c r="B472" s="33">
        <v>14</v>
      </c>
      <c r="C472" s="33" t="s">
        <v>97</v>
      </c>
      <c r="D472" s="34">
        <v>17.825368682737086</v>
      </c>
      <c r="E472" s="42">
        <v>1.75</v>
      </c>
      <c r="F472" s="113">
        <f t="shared" si="183"/>
        <v>249.55595591774087</v>
      </c>
      <c r="G472" s="42">
        <v>0.1</v>
      </c>
      <c r="H472" s="33" t="s">
        <v>153</v>
      </c>
      <c r="I472" s="109">
        <f t="shared" si="191"/>
        <v>16.161114764244658</v>
      </c>
      <c r="J472" s="108">
        <f t="shared" si="190"/>
        <v>8.0805573821223289E-2</v>
      </c>
      <c r="K472" s="126" t="str">
        <f t="shared" si="184"/>
        <v>DEJAR</v>
      </c>
      <c r="L472" s="126" t="str">
        <f t="shared" si="185"/>
        <v>DEPURAR</v>
      </c>
      <c r="M472" s="126" t="str">
        <f t="shared" si="186"/>
        <v>DEPURAR</v>
      </c>
    </row>
    <row r="473" spans="1:13" x14ac:dyDescent="0.25">
      <c r="A473" s="33" t="s">
        <v>59</v>
      </c>
      <c r="B473" s="33">
        <v>15</v>
      </c>
      <c r="C473" s="33" t="s">
        <v>97</v>
      </c>
      <c r="D473" s="34">
        <v>29.284534264496642</v>
      </c>
      <c r="E473" s="42">
        <v>6</v>
      </c>
      <c r="F473" s="113">
        <f t="shared" si="183"/>
        <v>673.54643204329057</v>
      </c>
      <c r="G473" s="42">
        <v>0.1</v>
      </c>
      <c r="H473" s="33" t="s">
        <v>153</v>
      </c>
      <c r="I473" s="109">
        <f t="shared" si="191"/>
        <v>62.957985757508652</v>
      </c>
      <c r="J473" s="108">
        <f t="shared" si="190"/>
        <v>0.31478992878754319</v>
      </c>
      <c r="K473" s="126" t="str">
        <f t="shared" si="184"/>
        <v>DEJAR</v>
      </c>
      <c r="L473" s="126" t="str">
        <f t="shared" si="185"/>
        <v>DEJAR</v>
      </c>
      <c r="M473" s="126" t="str">
        <f t="shared" si="186"/>
        <v>DEJAR</v>
      </c>
    </row>
    <row r="474" spans="1:13" x14ac:dyDescent="0.25">
      <c r="A474" s="33" t="s">
        <v>59</v>
      </c>
      <c r="B474" s="33">
        <v>16</v>
      </c>
      <c r="C474" s="33" t="s">
        <v>106</v>
      </c>
      <c r="D474" s="34">
        <v>25.464812403910123</v>
      </c>
      <c r="E474" s="42">
        <v>4</v>
      </c>
      <c r="F474" s="113">
        <f t="shared" si="183"/>
        <v>509.29786921987943</v>
      </c>
      <c r="G474" s="42">
        <v>0.1</v>
      </c>
      <c r="H474" s="33" t="s">
        <v>170</v>
      </c>
      <c r="I474" s="107">
        <f>0.13647*D474^2.38351</f>
        <v>306.27418137209492</v>
      </c>
      <c r="J474" s="108">
        <f>(I474/1000)*0.5/G474</f>
        <v>1.5313709068604744</v>
      </c>
      <c r="K474" s="126" t="str">
        <f t="shared" si="184"/>
        <v>DEJAR</v>
      </c>
      <c r="L474" s="126" t="str">
        <f t="shared" si="185"/>
        <v>DEPURAR</v>
      </c>
      <c r="M474" s="126" t="str">
        <f t="shared" si="186"/>
        <v>DEPURAR</v>
      </c>
    </row>
    <row r="475" spans="1:13" x14ac:dyDescent="0.25">
      <c r="A475" s="33" t="s">
        <v>59</v>
      </c>
      <c r="B475" s="33">
        <v>17</v>
      </c>
      <c r="C475" s="33" t="s">
        <v>97</v>
      </c>
      <c r="D475" s="34">
        <v>12.095785891857309</v>
      </c>
      <c r="E475" s="42">
        <v>3</v>
      </c>
      <c r="F475" s="113">
        <f t="shared" si="183"/>
        <v>114.91033174273529</v>
      </c>
      <c r="G475" s="42">
        <v>0.1</v>
      </c>
      <c r="H475" s="33" t="s">
        <v>153</v>
      </c>
      <c r="I475" s="109">
        <f t="shared" ref="I475:I477" si="192">6.666+(12.826*(E475)^0.5)*LN(E475)</f>
        <v>31.07198362279307</v>
      </c>
      <c r="J475" s="108">
        <f t="shared" ref="J475:J477" si="193">(I475/1000)*0.5/G475</f>
        <v>0.15535991811396535</v>
      </c>
      <c r="K475" s="126" t="str">
        <f t="shared" si="184"/>
        <v>DEJAR</v>
      </c>
      <c r="L475" s="126" t="str">
        <f t="shared" si="185"/>
        <v>DEPURAR</v>
      </c>
      <c r="M475" s="126" t="str">
        <f t="shared" si="186"/>
        <v>DEPURAR</v>
      </c>
    </row>
    <row r="476" spans="1:13" x14ac:dyDescent="0.25">
      <c r="A476" s="33" t="s">
        <v>59</v>
      </c>
      <c r="B476" s="33">
        <v>18</v>
      </c>
      <c r="C476" s="33" t="s">
        <v>97</v>
      </c>
      <c r="D476" s="34">
        <v>13.369026512052814</v>
      </c>
      <c r="E476" s="42">
        <v>1.25</v>
      </c>
      <c r="F476" s="113">
        <f t="shared" si="183"/>
        <v>140.37522520372926</v>
      </c>
      <c r="G476" s="42">
        <v>0.1</v>
      </c>
      <c r="H476" s="33" t="s">
        <v>153</v>
      </c>
      <c r="I476" s="109">
        <f t="shared" si="192"/>
        <v>9.8658570906106586</v>
      </c>
      <c r="J476" s="108">
        <f t="shared" si="193"/>
        <v>4.932928545305329E-2</v>
      </c>
      <c r="K476" s="126" t="str">
        <f t="shared" si="184"/>
        <v>DEJAR</v>
      </c>
      <c r="L476" s="126" t="str">
        <f t="shared" si="185"/>
        <v>DEPURAR</v>
      </c>
      <c r="M476" s="126" t="str">
        <f t="shared" si="186"/>
        <v>DEPURAR</v>
      </c>
    </row>
    <row r="477" spans="1:13" x14ac:dyDescent="0.25">
      <c r="A477" s="33" t="s">
        <v>59</v>
      </c>
      <c r="B477" s="33">
        <v>19</v>
      </c>
      <c r="C477" s="33" t="s">
        <v>97</v>
      </c>
      <c r="D477" s="34">
        <v>11.459165581759555</v>
      </c>
      <c r="E477" s="42">
        <v>1.4</v>
      </c>
      <c r="F477" s="113">
        <f t="shared" si="183"/>
        <v>103.13281851702557</v>
      </c>
      <c r="G477" s="42">
        <v>0.1</v>
      </c>
      <c r="H477" s="33" t="s">
        <v>153</v>
      </c>
      <c r="I477" s="109">
        <f t="shared" si="192"/>
        <v>11.772278389724189</v>
      </c>
      <c r="J477" s="108">
        <f t="shared" si="193"/>
        <v>5.8861391948620945E-2</v>
      </c>
      <c r="K477" s="126" t="str">
        <f t="shared" si="184"/>
        <v>DEJAR</v>
      </c>
      <c r="L477" s="126" t="str">
        <f t="shared" si="185"/>
        <v>DEPURAR</v>
      </c>
      <c r="M477" s="126" t="str">
        <f t="shared" si="186"/>
        <v>DEPURAR</v>
      </c>
    </row>
    <row r="478" spans="1:13" x14ac:dyDescent="0.25">
      <c r="A478" s="33" t="s">
        <v>59</v>
      </c>
      <c r="B478" s="33">
        <v>20</v>
      </c>
      <c r="C478" s="33" t="s">
        <v>127</v>
      </c>
      <c r="D478" s="34">
        <v>17.507058527688208</v>
      </c>
      <c r="E478" s="42">
        <v>3</v>
      </c>
      <c r="F478" s="113">
        <f t="shared" si="183"/>
        <v>240.72282099845862</v>
      </c>
      <c r="G478" s="42">
        <v>0.1</v>
      </c>
      <c r="H478" s="33" t="s">
        <v>170</v>
      </c>
      <c r="I478" s="107">
        <f>0.13647*D478^2.38351</f>
        <v>125.38576871607694</v>
      </c>
      <c r="J478" s="108">
        <f>(I478/1000)*0.5/G478</f>
        <v>0.62692884358038459</v>
      </c>
      <c r="K478" s="126" t="str">
        <f t="shared" si="184"/>
        <v>DEJAR</v>
      </c>
      <c r="L478" s="126" t="str">
        <f t="shared" si="185"/>
        <v>DEPURAR</v>
      </c>
      <c r="M478" s="126" t="str">
        <f t="shared" si="186"/>
        <v>DEPURAR</v>
      </c>
    </row>
    <row r="479" spans="1:13" x14ac:dyDescent="0.25">
      <c r="A479" s="33" t="s">
        <v>59</v>
      </c>
      <c r="B479" s="33">
        <v>21</v>
      </c>
      <c r="C479" s="33" t="s">
        <v>97</v>
      </c>
      <c r="D479" s="34">
        <v>10.18592496156405</v>
      </c>
      <c r="E479" s="42">
        <v>3.5</v>
      </c>
      <c r="F479" s="113">
        <f t="shared" si="183"/>
        <v>81.487659075180716</v>
      </c>
      <c r="G479" s="42">
        <v>0.1</v>
      </c>
      <c r="H479" s="33" t="s">
        <v>153</v>
      </c>
      <c r="I479" s="109">
        <f t="shared" ref="I479:I488" si="194">6.666+(12.826*(E479)^0.5)*LN(E479)</f>
        <v>36.726359143258605</v>
      </c>
      <c r="J479" s="108">
        <f t="shared" ref="J479:J488" si="195">(I479/1000)*0.5/G479</f>
        <v>0.18363179571629301</v>
      </c>
      <c r="K479" s="126" t="str">
        <f t="shared" si="184"/>
        <v>DEJAR</v>
      </c>
      <c r="L479" s="126" t="str">
        <f t="shared" si="185"/>
        <v>DEPURAR</v>
      </c>
      <c r="M479" s="126" t="str">
        <f t="shared" si="186"/>
        <v>DEPURAR</v>
      </c>
    </row>
    <row r="480" spans="1:13" x14ac:dyDescent="0.25">
      <c r="A480" s="33" t="s">
        <v>59</v>
      </c>
      <c r="B480" s="33">
        <v>22</v>
      </c>
      <c r="C480" s="33" t="s">
        <v>97</v>
      </c>
      <c r="D480" s="34">
        <v>10.504235116612925</v>
      </c>
      <c r="E480" s="42">
        <v>3</v>
      </c>
      <c r="F480" s="113">
        <f t="shared" si="183"/>
        <v>86.660215559445092</v>
      </c>
      <c r="G480" s="42">
        <v>0.1</v>
      </c>
      <c r="H480" s="33" t="s">
        <v>153</v>
      </c>
      <c r="I480" s="109">
        <f t="shared" si="194"/>
        <v>31.07198362279307</v>
      </c>
      <c r="J480" s="108">
        <f t="shared" si="195"/>
        <v>0.15535991811396535</v>
      </c>
      <c r="K480" s="126" t="str">
        <f t="shared" si="184"/>
        <v>DEJAR</v>
      </c>
      <c r="L480" s="126" t="str">
        <f t="shared" si="185"/>
        <v>DEPURAR</v>
      </c>
      <c r="M480" s="126" t="str">
        <f t="shared" si="186"/>
        <v>DEPURAR</v>
      </c>
    </row>
    <row r="481" spans="1:13" x14ac:dyDescent="0.25">
      <c r="A481" s="33" t="s">
        <v>59</v>
      </c>
      <c r="B481" s="33">
        <v>23</v>
      </c>
      <c r="C481" s="33" t="s">
        <v>97</v>
      </c>
      <c r="D481" s="34">
        <v>17.507058527688208</v>
      </c>
      <c r="E481" s="42">
        <v>2.5</v>
      </c>
      <c r="F481" s="113">
        <f t="shared" si="183"/>
        <v>240.72282099845862</v>
      </c>
      <c r="G481" s="42">
        <v>0.1</v>
      </c>
      <c r="H481" s="33" t="s">
        <v>153</v>
      </c>
      <c r="I481" s="109">
        <f t="shared" si="194"/>
        <v>25.248088908650967</v>
      </c>
      <c r="J481" s="108">
        <f t="shared" si="195"/>
        <v>0.12624044454325481</v>
      </c>
      <c r="K481" s="126" t="str">
        <f t="shared" si="184"/>
        <v>DEJAR</v>
      </c>
      <c r="L481" s="126" t="str">
        <f t="shared" si="185"/>
        <v>DEPURAR</v>
      </c>
      <c r="M481" s="126" t="str">
        <f t="shared" si="186"/>
        <v>DEPURAR</v>
      </c>
    </row>
    <row r="482" spans="1:13" x14ac:dyDescent="0.25">
      <c r="A482" s="33" t="s">
        <v>59</v>
      </c>
      <c r="B482" s="33">
        <v>24</v>
      </c>
      <c r="C482" s="33" t="s">
        <v>97</v>
      </c>
      <c r="D482" s="34">
        <v>14.642267132248321</v>
      </c>
      <c r="E482" s="42">
        <v>1.25</v>
      </c>
      <c r="F482" s="113">
        <f t="shared" si="183"/>
        <v>168.38660801082264</v>
      </c>
      <c r="G482" s="42">
        <v>0.1</v>
      </c>
      <c r="H482" s="33" t="s">
        <v>153</v>
      </c>
      <c r="I482" s="109">
        <f t="shared" si="194"/>
        <v>9.8658570906106586</v>
      </c>
      <c r="J482" s="108">
        <f t="shared" si="195"/>
        <v>4.932928545305329E-2</v>
      </c>
      <c r="K482" s="126" t="str">
        <f t="shared" si="184"/>
        <v>DEJAR</v>
      </c>
      <c r="L482" s="126" t="str">
        <f t="shared" si="185"/>
        <v>DEPURAR</v>
      </c>
      <c r="M482" s="126" t="str">
        <f t="shared" si="186"/>
        <v>DEPURAR</v>
      </c>
    </row>
    <row r="483" spans="1:13" x14ac:dyDescent="0.25">
      <c r="A483" s="33" t="s">
        <v>59</v>
      </c>
      <c r="B483" s="33">
        <v>25</v>
      </c>
      <c r="C483" s="33" t="s">
        <v>97</v>
      </c>
      <c r="D483" s="34">
        <v>11.459165581759555</v>
      </c>
      <c r="E483" s="42">
        <v>3</v>
      </c>
      <c r="F483" s="113">
        <f t="shared" si="183"/>
        <v>103.13281851702557</v>
      </c>
      <c r="G483" s="42">
        <v>0.1</v>
      </c>
      <c r="H483" s="33" t="s">
        <v>153</v>
      </c>
      <c r="I483" s="109">
        <f t="shared" si="194"/>
        <v>31.07198362279307</v>
      </c>
      <c r="J483" s="108">
        <f t="shared" si="195"/>
        <v>0.15535991811396535</v>
      </c>
      <c r="K483" s="126" t="str">
        <f t="shared" si="184"/>
        <v>DEJAR</v>
      </c>
      <c r="L483" s="126" t="str">
        <f t="shared" si="185"/>
        <v>DEPURAR</v>
      </c>
      <c r="M483" s="126" t="str">
        <f t="shared" si="186"/>
        <v>DEPURAR</v>
      </c>
    </row>
    <row r="484" spans="1:13" x14ac:dyDescent="0.25">
      <c r="A484" s="33" t="s">
        <v>59</v>
      </c>
      <c r="B484" s="33">
        <v>26</v>
      </c>
      <c r="C484" s="33" t="s">
        <v>97</v>
      </c>
      <c r="D484" s="34">
        <v>10.504235116612925</v>
      </c>
      <c r="E484" s="42">
        <v>3</v>
      </c>
      <c r="F484" s="113">
        <f t="shared" si="183"/>
        <v>86.660215559445092</v>
      </c>
      <c r="G484" s="42">
        <v>0.1</v>
      </c>
      <c r="H484" s="33" t="s">
        <v>153</v>
      </c>
      <c r="I484" s="109">
        <f t="shared" si="194"/>
        <v>31.07198362279307</v>
      </c>
      <c r="J484" s="108">
        <f t="shared" si="195"/>
        <v>0.15535991811396535</v>
      </c>
      <c r="K484" s="126" t="str">
        <f t="shared" si="184"/>
        <v>DEJAR</v>
      </c>
      <c r="L484" s="126" t="str">
        <f t="shared" si="185"/>
        <v>DEPURAR</v>
      </c>
      <c r="M484" s="126" t="str">
        <f t="shared" si="186"/>
        <v>DEPURAR</v>
      </c>
    </row>
    <row r="485" spans="1:13" x14ac:dyDescent="0.25">
      <c r="A485" s="33" t="s">
        <v>59</v>
      </c>
      <c r="B485" s="33">
        <v>27</v>
      </c>
      <c r="C485" s="33" t="s">
        <v>97</v>
      </c>
      <c r="D485" s="34">
        <v>25.464812403910123</v>
      </c>
      <c r="E485" s="42">
        <v>4</v>
      </c>
      <c r="F485" s="113">
        <f t="shared" si="183"/>
        <v>509.29786921987943</v>
      </c>
      <c r="G485" s="42">
        <v>0.1</v>
      </c>
      <c r="H485" s="33" t="s">
        <v>153</v>
      </c>
      <c r="I485" s="109">
        <f t="shared" si="194"/>
        <v>42.22722295144743</v>
      </c>
      <c r="J485" s="108">
        <f t="shared" si="195"/>
        <v>0.21113611475723715</v>
      </c>
      <c r="K485" s="126" t="str">
        <f t="shared" si="184"/>
        <v>DEJAR</v>
      </c>
      <c r="L485" s="126" t="str">
        <f t="shared" si="185"/>
        <v>DEPURAR</v>
      </c>
      <c r="M485" s="126" t="str">
        <f t="shared" si="186"/>
        <v>DEPURAR</v>
      </c>
    </row>
    <row r="486" spans="1:13" x14ac:dyDescent="0.25">
      <c r="A486" s="33" t="s">
        <v>59</v>
      </c>
      <c r="B486" s="33">
        <v>28</v>
      </c>
      <c r="C486" s="33" t="s">
        <v>97</v>
      </c>
      <c r="D486" s="34">
        <v>11.140855426710679</v>
      </c>
      <c r="E486" s="42">
        <v>4</v>
      </c>
      <c r="F486" s="113">
        <f t="shared" si="183"/>
        <v>97.482795280367554</v>
      </c>
      <c r="G486" s="42">
        <v>0.1</v>
      </c>
      <c r="H486" s="33" t="s">
        <v>153</v>
      </c>
      <c r="I486" s="109">
        <f t="shared" si="194"/>
        <v>42.22722295144743</v>
      </c>
      <c r="J486" s="108">
        <f t="shared" si="195"/>
        <v>0.21113611475723715</v>
      </c>
      <c r="K486" s="126" t="str">
        <f t="shared" si="184"/>
        <v>DEJAR</v>
      </c>
      <c r="L486" s="126" t="str">
        <f t="shared" si="185"/>
        <v>DEPURAR</v>
      </c>
      <c r="M486" s="126" t="str">
        <f t="shared" si="186"/>
        <v>DEPURAR</v>
      </c>
    </row>
    <row r="487" spans="1:13" x14ac:dyDescent="0.25">
      <c r="A487" s="33" t="s">
        <v>59</v>
      </c>
      <c r="B487" s="33">
        <v>29</v>
      </c>
      <c r="C487" s="33" t="s">
        <v>97</v>
      </c>
      <c r="D487" s="34">
        <v>24.509881938763492</v>
      </c>
      <c r="E487" s="42">
        <v>2.5</v>
      </c>
      <c r="F487" s="113">
        <f t="shared" si="183"/>
        <v>471.81672915697879</v>
      </c>
      <c r="G487" s="42">
        <v>0.1</v>
      </c>
      <c r="H487" s="33" t="s">
        <v>153</v>
      </c>
      <c r="I487" s="109">
        <f t="shared" si="194"/>
        <v>25.248088908650967</v>
      </c>
      <c r="J487" s="108">
        <f t="shared" si="195"/>
        <v>0.12624044454325481</v>
      </c>
      <c r="K487" s="126" t="str">
        <f t="shared" si="184"/>
        <v>DEJAR</v>
      </c>
      <c r="L487" s="126" t="str">
        <f t="shared" si="185"/>
        <v>DEPURAR</v>
      </c>
      <c r="M487" s="126" t="str">
        <f t="shared" si="186"/>
        <v>DEPURAR</v>
      </c>
    </row>
    <row r="488" spans="1:13" x14ac:dyDescent="0.25">
      <c r="A488" s="33" t="s">
        <v>59</v>
      </c>
      <c r="B488" s="33">
        <v>30</v>
      </c>
      <c r="C488" s="33" t="s">
        <v>97</v>
      </c>
      <c r="D488" s="34">
        <v>12.414096046906185</v>
      </c>
      <c r="E488" s="42">
        <v>3</v>
      </c>
      <c r="F488" s="113">
        <f t="shared" si="183"/>
        <v>121.03782173178695</v>
      </c>
      <c r="G488" s="42">
        <v>0.1</v>
      </c>
      <c r="H488" s="33" t="s">
        <v>153</v>
      </c>
      <c r="I488" s="109">
        <f t="shared" si="194"/>
        <v>31.07198362279307</v>
      </c>
      <c r="J488" s="108">
        <f t="shared" si="195"/>
        <v>0.15535991811396535</v>
      </c>
      <c r="K488" s="126" t="str">
        <f t="shared" si="184"/>
        <v>DEJAR</v>
      </c>
      <c r="L488" s="126" t="str">
        <f t="shared" si="185"/>
        <v>DEPURAR</v>
      </c>
      <c r="M488" s="126" t="str">
        <f t="shared" si="186"/>
        <v>DEPURAR</v>
      </c>
    </row>
    <row r="489" spans="1:13" x14ac:dyDescent="0.25">
      <c r="A489" s="33" t="s">
        <v>59</v>
      </c>
      <c r="B489" s="33">
        <v>31</v>
      </c>
      <c r="C489" s="33" t="s">
        <v>96</v>
      </c>
      <c r="D489" s="34">
        <v>44.563421706842718</v>
      </c>
      <c r="E489" s="42">
        <v>15</v>
      </c>
      <c r="F489" s="113">
        <f t="shared" si="183"/>
        <v>1559.7247244858809</v>
      </c>
      <c r="G489" s="42">
        <v>0.1</v>
      </c>
      <c r="H489" s="33" t="s">
        <v>170</v>
      </c>
      <c r="I489" s="107">
        <f>0.13647*D489^2.38351</f>
        <v>1162.5027987972078</v>
      </c>
      <c r="J489" s="108">
        <f>(I489/1000)*0.5/G489</f>
        <v>5.8125139939860393</v>
      </c>
      <c r="K489" s="126" t="str">
        <f t="shared" si="184"/>
        <v>DEJAR</v>
      </c>
      <c r="L489" s="126" t="str">
        <f t="shared" si="185"/>
        <v>DEJAR</v>
      </c>
      <c r="M489" s="126" t="str">
        <f t="shared" si="186"/>
        <v>DEJAR</v>
      </c>
    </row>
    <row r="490" spans="1:13" x14ac:dyDescent="0.25">
      <c r="A490" s="33" t="s">
        <v>59</v>
      </c>
      <c r="B490" s="33">
        <v>32</v>
      </c>
      <c r="C490" s="33" t="s">
        <v>97</v>
      </c>
      <c r="D490" s="34">
        <v>10.822545271661802</v>
      </c>
      <c r="E490" s="42">
        <v>3</v>
      </c>
      <c r="F490" s="113">
        <f t="shared" si="183"/>
        <v>91.99192762784071</v>
      </c>
      <c r="G490" s="42">
        <v>0.1</v>
      </c>
      <c r="H490" s="33" t="s">
        <v>153</v>
      </c>
      <c r="I490" s="109">
        <f t="shared" ref="I490:I492" si="196">6.666+(12.826*(E490)^0.5)*LN(E490)</f>
        <v>31.07198362279307</v>
      </c>
      <c r="J490" s="108">
        <f t="shared" ref="J490:J492" si="197">(I490/1000)*0.5/G490</f>
        <v>0.15535991811396535</v>
      </c>
      <c r="K490" s="126" t="str">
        <f t="shared" si="184"/>
        <v>DEJAR</v>
      </c>
      <c r="L490" s="126" t="str">
        <f t="shared" si="185"/>
        <v>DEPURAR</v>
      </c>
      <c r="M490" s="126" t="str">
        <f t="shared" si="186"/>
        <v>DEPURAR</v>
      </c>
    </row>
    <row r="491" spans="1:13" x14ac:dyDescent="0.25">
      <c r="A491" s="33" t="s">
        <v>59</v>
      </c>
      <c r="B491" s="33">
        <v>33</v>
      </c>
      <c r="C491" s="33" t="s">
        <v>97</v>
      </c>
      <c r="D491" s="34">
        <v>10.18592496156405</v>
      </c>
      <c r="E491" s="42">
        <v>2.5</v>
      </c>
      <c r="F491" s="113">
        <f t="shared" si="183"/>
        <v>81.487659075180716</v>
      </c>
      <c r="G491" s="42">
        <v>0.1</v>
      </c>
      <c r="H491" s="33" t="s">
        <v>153</v>
      </c>
      <c r="I491" s="109">
        <f t="shared" si="196"/>
        <v>25.248088908650967</v>
      </c>
      <c r="J491" s="108">
        <f t="shared" si="197"/>
        <v>0.12624044454325481</v>
      </c>
      <c r="K491" s="126" t="str">
        <f t="shared" si="184"/>
        <v>DEJAR</v>
      </c>
      <c r="L491" s="126" t="str">
        <f t="shared" si="185"/>
        <v>DEPURAR</v>
      </c>
      <c r="M491" s="126" t="str">
        <f t="shared" si="186"/>
        <v>DEPURAR</v>
      </c>
    </row>
    <row r="492" spans="1:13" x14ac:dyDescent="0.25">
      <c r="A492" s="33" t="s">
        <v>59</v>
      </c>
      <c r="B492" s="33">
        <v>34</v>
      </c>
      <c r="C492" s="33" t="s">
        <v>97</v>
      </c>
      <c r="D492" s="34">
        <v>14.960577287297196</v>
      </c>
      <c r="E492" s="42">
        <v>2.5</v>
      </c>
      <c r="F492" s="113">
        <f t="shared" si="183"/>
        <v>175.78734267292398</v>
      </c>
      <c r="G492" s="42">
        <v>0.1</v>
      </c>
      <c r="H492" s="33" t="s">
        <v>153</v>
      </c>
      <c r="I492" s="109">
        <f t="shared" si="196"/>
        <v>25.248088908650967</v>
      </c>
      <c r="J492" s="108">
        <f t="shared" si="197"/>
        <v>0.12624044454325481</v>
      </c>
      <c r="K492" s="126" t="str">
        <f t="shared" si="184"/>
        <v>DEJAR</v>
      </c>
      <c r="L492" s="126" t="str">
        <f t="shared" si="185"/>
        <v>DEPURAR</v>
      </c>
      <c r="M492" s="126" t="str">
        <f t="shared" si="186"/>
        <v>DEPURAR</v>
      </c>
    </row>
    <row r="493" spans="1:13" x14ac:dyDescent="0.25">
      <c r="A493" s="33" t="s">
        <v>59</v>
      </c>
      <c r="B493" s="33">
        <v>35</v>
      </c>
      <c r="C493" s="33" t="s">
        <v>118</v>
      </c>
      <c r="D493" s="34">
        <v>17.507058527688208</v>
      </c>
      <c r="E493" s="42">
        <v>18</v>
      </c>
      <c r="F493" s="113">
        <f t="shared" si="183"/>
        <v>240.72282099845862</v>
      </c>
      <c r="G493" s="42">
        <v>0.1</v>
      </c>
      <c r="H493" s="33" t="s">
        <v>170</v>
      </c>
      <c r="I493" s="107">
        <f>0.13647*D493^2.38351</f>
        <v>125.38576871607694</v>
      </c>
      <c r="J493" s="108">
        <f>(I493/1000)*0.5/G493</f>
        <v>0.62692884358038459</v>
      </c>
      <c r="K493" s="126" t="str">
        <f t="shared" si="184"/>
        <v>DEJAR</v>
      </c>
      <c r="L493" s="126" t="str">
        <f t="shared" si="185"/>
        <v>DEJAR</v>
      </c>
      <c r="M493" s="126" t="str">
        <f t="shared" si="186"/>
        <v>DEJAR</v>
      </c>
    </row>
    <row r="494" spans="1:13" x14ac:dyDescent="0.25">
      <c r="A494" s="33" t="s">
        <v>59</v>
      </c>
      <c r="B494" s="33">
        <v>36</v>
      </c>
      <c r="C494" s="33" t="s">
        <v>97</v>
      </c>
      <c r="D494" s="34">
        <v>13.369026512052814</v>
      </c>
      <c r="E494" s="42">
        <v>1.25</v>
      </c>
      <c r="F494" s="113">
        <f t="shared" si="183"/>
        <v>140.37522520372926</v>
      </c>
      <c r="G494" s="42">
        <v>0.1</v>
      </c>
      <c r="H494" s="33" t="s">
        <v>153</v>
      </c>
      <c r="I494" s="109">
        <f t="shared" ref="I494:I498" si="198">6.666+(12.826*(E494)^0.5)*LN(E494)</f>
        <v>9.8658570906106586</v>
      </c>
      <c r="J494" s="108">
        <f t="shared" ref="J494:J498" si="199">(I494/1000)*0.5/G494</f>
        <v>4.932928545305329E-2</v>
      </c>
      <c r="K494" s="126" t="str">
        <f t="shared" si="184"/>
        <v>DEJAR</v>
      </c>
      <c r="L494" s="126" t="str">
        <f t="shared" si="185"/>
        <v>DEPURAR</v>
      </c>
      <c r="M494" s="126" t="str">
        <f t="shared" si="186"/>
        <v>DEPURAR</v>
      </c>
    </row>
    <row r="495" spans="1:13" x14ac:dyDescent="0.25">
      <c r="A495" s="33" t="s">
        <v>59</v>
      </c>
      <c r="B495" s="33">
        <v>37</v>
      </c>
      <c r="C495" s="33" t="s">
        <v>97</v>
      </c>
      <c r="D495" s="34">
        <v>11.459165581759555</v>
      </c>
      <c r="E495" s="42">
        <v>1.5</v>
      </c>
      <c r="F495" s="113">
        <f t="shared" si="183"/>
        <v>103.13281851702557</v>
      </c>
      <c r="G495" s="42">
        <v>0.1</v>
      </c>
      <c r="H495" s="33" t="s">
        <v>153</v>
      </c>
      <c r="I495" s="109">
        <f t="shared" si="198"/>
        <v>13.035280163655273</v>
      </c>
      <c r="J495" s="108">
        <f t="shared" si="199"/>
        <v>6.5176400818276359E-2</v>
      </c>
      <c r="K495" s="126" t="str">
        <f t="shared" si="184"/>
        <v>DEJAR</v>
      </c>
      <c r="L495" s="126" t="str">
        <f t="shared" si="185"/>
        <v>DEPURAR</v>
      </c>
      <c r="M495" s="126" t="str">
        <f t="shared" si="186"/>
        <v>DEPURAR</v>
      </c>
    </row>
    <row r="496" spans="1:13" x14ac:dyDescent="0.25">
      <c r="A496" s="33" t="s">
        <v>59</v>
      </c>
      <c r="B496" s="33">
        <v>38</v>
      </c>
      <c r="C496" s="33" t="s">
        <v>97</v>
      </c>
      <c r="D496" s="34">
        <v>18.780299147883717</v>
      </c>
      <c r="E496" s="42">
        <v>4.5</v>
      </c>
      <c r="F496" s="113">
        <f t="shared" si="183"/>
        <v>277.01029418037507</v>
      </c>
      <c r="G496" s="42">
        <v>0.1</v>
      </c>
      <c r="H496" s="33" t="s">
        <v>153</v>
      </c>
      <c r="I496" s="109">
        <f t="shared" si="198"/>
        <v>47.589020124374471</v>
      </c>
      <c r="J496" s="108">
        <f t="shared" si="199"/>
        <v>0.23794510062187235</v>
      </c>
      <c r="K496" s="126" t="str">
        <f t="shared" si="184"/>
        <v>DEJAR</v>
      </c>
      <c r="L496" s="126" t="str">
        <f t="shared" si="185"/>
        <v>DEPURAR</v>
      </c>
      <c r="M496" s="126" t="str">
        <f t="shared" si="186"/>
        <v>DEPURAR</v>
      </c>
    </row>
    <row r="497" spans="1:13" x14ac:dyDescent="0.25">
      <c r="A497" s="33" t="s">
        <v>59</v>
      </c>
      <c r="B497" s="33">
        <v>39</v>
      </c>
      <c r="C497" s="33" t="s">
        <v>97</v>
      </c>
      <c r="D497" s="34">
        <v>13.369026512052814</v>
      </c>
      <c r="E497" s="42">
        <v>15</v>
      </c>
      <c r="F497" s="113">
        <f t="shared" si="183"/>
        <v>140.37522520372926</v>
      </c>
      <c r="G497" s="42">
        <v>0.1</v>
      </c>
      <c r="H497" s="33" t="s">
        <v>153</v>
      </c>
      <c r="I497" s="109">
        <f t="shared" si="198"/>
        <v>141.18808068496872</v>
      </c>
      <c r="J497" s="108">
        <f t="shared" si="199"/>
        <v>0.70594040342484354</v>
      </c>
      <c r="K497" s="126" t="str">
        <f t="shared" si="184"/>
        <v>DEJAR</v>
      </c>
      <c r="L497" s="126" t="str">
        <f t="shared" si="185"/>
        <v>DEJAR</v>
      </c>
      <c r="M497" s="126" t="str">
        <f t="shared" si="186"/>
        <v>DEJAR</v>
      </c>
    </row>
    <row r="498" spans="1:13" x14ac:dyDescent="0.25">
      <c r="A498" s="33" t="s">
        <v>59</v>
      </c>
      <c r="B498" s="33">
        <v>40</v>
      </c>
      <c r="C498" s="33" t="s">
        <v>97</v>
      </c>
      <c r="D498" s="34">
        <v>10.822545271661802</v>
      </c>
      <c r="E498" s="42">
        <v>3</v>
      </c>
      <c r="F498" s="113">
        <f t="shared" si="183"/>
        <v>91.99192762784071</v>
      </c>
      <c r="G498" s="42">
        <v>0.1</v>
      </c>
      <c r="H498" s="33" t="s">
        <v>153</v>
      </c>
      <c r="I498" s="109">
        <f t="shared" si="198"/>
        <v>31.07198362279307</v>
      </c>
      <c r="J498" s="108">
        <f t="shared" si="199"/>
        <v>0.15535991811396535</v>
      </c>
      <c r="K498" s="126" t="str">
        <f t="shared" si="184"/>
        <v>DEJAR</v>
      </c>
      <c r="L498" s="126" t="str">
        <f t="shared" si="185"/>
        <v>DEPURAR</v>
      </c>
      <c r="M498" s="126" t="str">
        <f t="shared" si="186"/>
        <v>DEPURAR</v>
      </c>
    </row>
    <row r="499" spans="1:13" x14ac:dyDescent="0.25">
      <c r="A499" s="33" t="s">
        <v>59</v>
      </c>
      <c r="B499" s="33">
        <v>41</v>
      </c>
      <c r="C499" s="33" t="s">
        <v>127</v>
      </c>
      <c r="D499" s="34">
        <v>22.91833116351911</v>
      </c>
      <c r="E499" s="42">
        <v>4</v>
      </c>
      <c r="F499" s="113">
        <f t="shared" si="183"/>
        <v>412.53127406810228</v>
      </c>
      <c r="G499" s="42">
        <v>0.1</v>
      </c>
      <c r="H499" s="33" t="s">
        <v>170</v>
      </c>
      <c r="I499" s="107">
        <f>0.13647*D499^2.38351</f>
        <v>238.25770348900747</v>
      </c>
      <c r="J499" s="108">
        <f>(I499/1000)*0.5/G499</f>
        <v>1.1912885174450372</v>
      </c>
      <c r="K499" s="126" t="str">
        <f t="shared" si="184"/>
        <v>DEJAR</v>
      </c>
      <c r="L499" s="126" t="str">
        <f t="shared" si="185"/>
        <v>DEPURAR</v>
      </c>
      <c r="M499" s="126" t="str">
        <f t="shared" si="186"/>
        <v>DEPURAR</v>
      </c>
    </row>
    <row r="500" spans="1:13" x14ac:dyDescent="0.25">
      <c r="A500" s="33" t="s">
        <v>59</v>
      </c>
      <c r="B500" s="33">
        <v>42</v>
      </c>
      <c r="C500" s="33" t="s">
        <v>97</v>
      </c>
      <c r="D500" s="34">
        <v>12.732406201955062</v>
      </c>
      <c r="E500" s="42">
        <v>3</v>
      </c>
      <c r="F500" s="113">
        <f t="shared" si="183"/>
        <v>127.32446730496986</v>
      </c>
      <c r="G500" s="42">
        <v>0.1</v>
      </c>
      <c r="H500" s="33" t="s">
        <v>153</v>
      </c>
      <c r="I500" s="109">
        <f t="shared" ref="I500:I503" si="200">6.666+(12.826*(E500)^0.5)*LN(E500)</f>
        <v>31.07198362279307</v>
      </c>
      <c r="J500" s="108">
        <f t="shared" ref="J500:J503" si="201">(I500/1000)*0.5/G500</f>
        <v>0.15535991811396535</v>
      </c>
      <c r="K500" s="126" t="str">
        <f t="shared" si="184"/>
        <v>DEJAR</v>
      </c>
      <c r="L500" s="126" t="str">
        <f t="shared" si="185"/>
        <v>DEPURAR</v>
      </c>
      <c r="M500" s="126" t="str">
        <f t="shared" si="186"/>
        <v>DEPURAR</v>
      </c>
    </row>
    <row r="501" spans="1:13" x14ac:dyDescent="0.25">
      <c r="A501" s="33" t="s">
        <v>59</v>
      </c>
      <c r="B501" s="33">
        <v>43</v>
      </c>
      <c r="C501" s="33" t="s">
        <v>97</v>
      </c>
      <c r="D501" s="34">
        <v>16.233817907492703</v>
      </c>
      <c r="E501" s="42">
        <v>1.25</v>
      </c>
      <c r="F501" s="113">
        <f t="shared" si="183"/>
        <v>206.98183716264163</v>
      </c>
      <c r="G501" s="42">
        <v>0.1</v>
      </c>
      <c r="H501" s="33" t="s">
        <v>153</v>
      </c>
      <c r="I501" s="109">
        <f t="shared" si="200"/>
        <v>9.8658570906106586</v>
      </c>
      <c r="J501" s="108">
        <f t="shared" si="201"/>
        <v>4.932928545305329E-2</v>
      </c>
      <c r="K501" s="126" t="str">
        <f t="shared" si="184"/>
        <v>DEJAR</v>
      </c>
      <c r="L501" s="126" t="str">
        <f t="shared" si="185"/>
        <v>DEPURAR</v>
      </c>
      <c r="M501" s="126" t="str">
        <f t="shared" si="186"/>
        <v>DEPURAR</v>
      </c>
    </row>
    <row r="502" spans="1:13" x14ac:dyDescent="0.25">
      <c r="A502" s="33" t="s">
        <v>59</v>
      </c>
      <c r="B502" s="33">
        <v>44</v>
      </c>
      <c r="C502" s="33" t="s">
        <v>97</v>
      </c>
      <c r="D502" s="34">
        <v>10.18592496156405</v>
      </c>
      <c r="E502" s="42">
        <v>2</v>
      </c>
      <c r="F502" s="113">
        <f t="shared" si="183"/>
        <v>81.487659075180716</v>
      </c>
      <c r="G502" s="42">
        <v>0.1</v>
      </c>
      <c r="H502" s="33" t="s">
        <v>153</v>
      </c>
      <c r="I502" s="109">
        <f t="shared" si="200"/>
        <v>19.238790948127587</v>
      </c>
      <c r="J502" s="108">
        <f t="shared" si="201"/>
        <v>9.6193954740637924E-2</v>
      </c>
      <c r="K502" s="126" t="str">
        <f t="shared" si="184"/>
        <v>DEJAR</v>
      </c>
      <c r="L502" s="126" t="str">
        <f t="shared" si="185"/>
        <v>DEPURAR</v>
      </c>
      <c r="M502" s="126" t="str">
        <f t="shared" si="186"/>
        <v>DEPURAR</v>
      </c>
    </row>
    <row r="503" spans="1:13" x14ac:dyDescent="0.25">
      <c r="A503" s="33" t="s">
        <v>59</v>
      </c>
      <c r="B503" s="33">
        <v>45</v>
      </c>
      <c r="C503" s="33" t="s">
        <v>97</v>
      </c>
      <c r="D503" s="34">
        <v>10.504235116612925</v>
      </c>
      <c r="E503" s="42">
        <v>1.25</v>
      </c>
      <c r="F503" s="113">
        <f t="shared" si="183"/>
        <v>86.660215559445092</v>
      </c>
      <c r="G503" s="42">
        <v>0.1</v>
      </c>
      <c r="H503" s="33" t="s">
        <v>153</v>
      </c>
      <c r="I503" s="109">
        <f t="shared" si="200"/>
        <v>9.8658570906106586</v>
      </c>
      <c r="J503" s="108">
        <f t="shared" si="201"/>
        <v>4.932928545305329E-2</v>
      </c>
      <c r="K503" s="126" t="str">
        <f t="shared" si="184"/>
        <v>DEJAR</v>
      </c>
      <c r="L503" s="126" t="str">
        <f t="shared" si="185"/>
        <v>DEPURAR</v>
      </c>
      <c r="M503" s="126" t="str">
        <f t="shared" si="186"/>
        <v>DEPURAR</v>
      </c>
    </row>
    <row r="504" spans="1:13" x14ac:dyDescent="0.25">
      <c r="A504" s="33" t="s">
        <v>59</v>
      </c>
      <c r="B504" s="33">
        <v>46</v>
      </c>
      <c r="C504" s="33" t="s">
        <v>127</v>
      </c>
      <c r="D504" s="34">
        <v>17.188748372639331</v>
      </c>
      <c r="E504" s="42">
        <v>3</v>
      </c>
      <c r="F504" s="113">
        <f t="shared" si="183"/>
        <v>232.04884166330748</v>
      </c>
      <c r="G504" s="42">
        <v>0.1</v>
      </c>
      <c r="H504" s="33" t="s">
        <v>170</v>
      </c>
      <c r="I504" s="107">
        <f>0.13647*D504^2.38351</f>
        <v>120.02016605710401</v>
      </c>
      <c r="J504" s="108">
        <f>(I504/1000)*0.5/G504</f>
        <v>0.60010083028551997</v>
      </c>
      <c r="K504" s="126" t="str">
        <f t="shared" si="184"/>
        <v>DEJAR</v>
      </c>
      <c r="L504" s="126" t="str">
        <f t="shared" si="185"/>
        <v>DEPURAR</v>
      </c>
      <c r="M504" s="126" t="str">
        <f t="shared" si="186"/>
        <v>DEPURAR</v>
      </c>
    </row>
    <row r="505" spans="1:13" x14ac:dyDescent="0.25">
      <c r="A505" s="33" t="s">
        <v>59</v>
      </c>
      <c r="B505" s="33">
        <v>47</v>
      </c>
      <c r="C505" s="33" t="s">
        <v>97</v>
      </c>
      <c r="D505" s="34">
        <v>13.687336667101691</v>
      </c>
      <c r="E505" s="42">
        <v>2.5</v>
      </c>
      <c r="F505" s="113">
        <f t="shared" si="183"/>
        <v>147.13933752930578</v>
      </c>
      <c r="G505" s="42">
        <v>0.1</v>
      </c>
      <c r="H505" s="33" t="s">
        <v>153</v>
      </c>
      <c r="I505" s="109">
        <f>6.666+(12.826*(E505)^0.5)*LN(E505)</f>
        <v>25.248088908650967</v>
      </c>
      <c r="J505" s="108">
        <f>(I505/1000)*0.5/G505</f>
        <v>0.12624044454325481</v>
      </c>
      <c r="K505" s="126" t="str">
        <f t="shared" si="184"/>
        <v>DEJAR</v>
      </c>
      <c r="L505" s="126" t="str">
        <f t="shared" si="185"/>
        <v>DEPURAR</v>
      </c>
      <c r="M505" s="126" t="str">
        <f t="shared" si="186"/>
        <v>DEPURAR</v>
      </c>
    </row>
    <row r="506" spans="1:13" x14ac:dyDescent="0.25">
      <c r="A506" s="33" t="s">
        <v>59</v>
      </c>
      <c r="B506" s="33">
        <v>48</v>
      </c>
      <c r="C506" s="33" t="s">
        <v>126</v>
      </c>
      <c r="D506" s="34">
        <v>40.425389691207322</v>
      </c>
      <c r="E506" s="42">
        <v>25</v>
      </c>
      <c r="F506" s="113">
        <f t="shared" si="183"/>
        <v>1283.5102082261617</v>
      </c>
      <c r="G506" s="42">
        <v>0.1</v>
      </c>
      <c r="H506" s="33" t="s">
        <v>170</v>
      </c>
      <c r="I506" s="107">
        <f t="shared" ref="I506:I507" si="202">0.13647*D506^2.38351</f>
        <v>921.53870348805947</v>
      </c>
      <c r="J506" s="108">
        <f t="shared" ref="J506:J507" si="203">(I506/1000)*0.5/G506</f>
        <v>4.6076935174402971</v>
      </c>
      <c r="K506" s="126" t="str">
        <f t="shared" si="184"/>
        <v>DEJAR</v>
      </c>
      <c r="L506" s="126" t="str">
        <f t="shared" si="185"/>
        <v>DEJAR</v>
      </c>
      <c r="M506" s="126" t="str">
        <f t="shared" si="186"/>
        <v>DEJAR</v>
      </c>
    </row>
    <row r="507" spans="1:13" x14ac:dyDescent="0.25">
      <c r="A507" s="33" t="s">
        <v>59</v>
      </c>
      <c r="B507" s="33">
        <v>49</v>
      </c>
      <c r="C507" s="33" t="s">
        <v>126</v>
      </c>
      <c r="D507" s="34">
        <v>14.323956977199444</v>
      </c>
      <c r="E507" s="42">
        <v>10</v>
      </c>
      <c r="F507" s="113">
        <f t="shared" si="183"/>
        <v>161.14502893285245</v>
      </c>
      <c r="G507" s="42">
        <v>0.1</v>
      </c>
      <c r="H507" s="33" t="s">
        <v>170</v>
      </c>
      <c r="I507" s="107">
        <f t="shared" si="202"/>
        <v>77.718593342580505</v>
      </c>
      <c r="J507" s="108">
        <f t="shared" si="203"/>
        <v>0.3885929667129025</v>
      </c>
      <c r="K507" s="126" t="str">
        <f t="shared" si="184"/>
        <v>DEJAR</v>
      </c>
      <c r="L507" s="126" t="str">
        <f t="shared" si="185"/>
        <v>DEJAR</v>
      </c>
      <c r="M507" s="126" t="str">
        <f t="shared" si="186"/>
        <v>DEJAR</v>
      </c>
    </row>
    <row r="508" spans="1:13" x14ac:dyDescent="0.25">
      <c r="A508" s="33" t="s">
        <v>59</v>
      </c>
      <c r="B508" s="33">
        <v>50</v>
      </c>
      <c r="C508" s="33" t="s">
        <v>97</v>
      </c>
      <c r="D508" s="34">
        <v>13.687336667101691</v>
      </c>
      <c r="E508" s="42">
        <v>1.25</v>
      </c>
      <c r="F508" s="113">
        <f t="shared" si="183"/>
        <v>147.13933752930578</v>
      </c>
      <c r="G508" s="42">
        <v>0.1</v>
      </c>
      <c r="H508" s="33" t="s">
        <v>153</v>
      </c>
      <c r="I508" s="109">
        <f>6.666+(12.826*(E508)^0.5)*LN(E508)</f>
        <v>9.8658570906106586</v>
      </c>
      <c r="J508" s="108">
        <f>(I508/1000)*0.5/G508</f>
        <v>4.932928545305329E-2</v>
      </c>
      <c r="K508" s="126" t="str">
        <f t="shared" si="184"/>
        <v>DEJAR</v>
      </c>
      <c r="L508" s="126" t="str">
        <f t="shared" si="185"/>
        <v>DEPURAR</v>
      </c>
      <c r="M508" s="126" t="str">
        <f t="shared" si="186"/>
        <v>DEPURAR</v>
      </c>
    </row>
    <row r="509" spans="1:13" x14ac:dyDescent="0.25">
      <c r="A509" s="33" t="s">
        <v>59</v>
      </c>
      <c r="B509" s="33">
        <v>51</v>
      </c>
      <c r="C509" s="33" t="s">
        <v>127</v>
      </c>
      <c r="D509" s="34">
        <v>30.23946472964327</v>
      </c>
      <c r="E509" s="42">
        <v>8</v>
      </c>
      <c r="F509" s="113">
        <f t="shared" si="183"/>
        <v>718.18957339209555</v>
      </c>
      <c r="G509" s="42">
        <v>0.1</v>
      </c>
      <c r="H509" s="33" t="s">
        <v>170</v>
      </c>
      <c r="I509" s="107">
        <f t="shared" ref="I509:I510" si="204">0.13647*D509^2.38351</f>
        <v>461.31796044128259</v>
      </c>
      <c r="J509" s="108">
        <f t="shared" ref="J509:J517" si="205">(I509/1000)*0.5/G509</f>
        <v>2.3065898022064126</v>
      </c>
      <c r="K509" s="126" t="str">
        <f t="shared" si="184"/>
        <v>DEJAR</v>
      </c>
      <c r="L509" s="126" t="str">
        <f t="shared" si="185"/>
        <v>DEJAR</v>
      </c>
      <c r="M509" s="126" t="str">
        <f t="shared" si="186"/>
        <v>DEJAR</v>
      </c>
    </row>
    <row r="510" spans="1:13" x14ac:dyDescent="0.25">
      <c r="A510" s="33" t="s">
        <v>59</v>
      </c>
      <c r="B510" s="33">
        <v>52</v>
      </c>
      <c r="C510" s="33" t="s">
        <v>127</v>
      </c>
      <c r="D510" s="34">
        <v>22.281710853421359</v>
      </c>
      <c r="E510" s="42">
        <v>15</v>
      </c>
      <c r="F510" s="113">
        <f t="shared" si="183"/>
        <v>389.93118112147022</v>
      </c>
      <c r="G510" s="42">
        <v>0.1</v>
      </c>
      <c r="H510" s="33" t="s">
        <v>170</v>
      </c>
      <c r="I510" s="107">
        <f t="shared" si="204"/>
        <v>222.7850284848646</v>
      </c>
      <c r="J510" s="108">
        <f t="shared" si="205"/>
        <v>1.1139251424243228</v>
      </c>
      <c r="K510" s="126" t="str">
        <f t="shared" si="184"/>
        <v>DEJAR</v>
      </c>
      <c r="L510" s="126" t="str">
        <f t="shared" si="185"/>
        <v>DEJAR</v>
      </c>
      <c r="M510" s="126" t="str">
        <f t="shared" si="186"/>
        <v>DEJAR</v>
      </c>
    </row>
    <row r="511" spans="1:13" x14ac:dyDescent="0.25">
      <c r="A511" s="33" t="s">
        <v>59</v>
      </c>
      <c r="B511" s="33">
        <v>53</v>
      </c>
      <c r="C511" s="33" t="s">
        <v>97</v>
      </c>
      <c r="D511" s="34">
        <v>14.005646822150567</v>
      </c>
      <c r="E511" s="42">
        <v>1.25</v>
      </c>
      <c r="F511" s="113">
        <f t="shared" si="183"/>
        <v>154.06260543901348</v>
      </c>
      <c r="G511" s="42">
        <v>0.1</v>
      </c>
      <c r="H511" s="33" t="s">
        <v>153</v>
      </c>
      <c r="I511" s="109">
        <f t="shared" ref="I511:I517" si="206">6.666+(12.826*(E511)^0.5)*LN(E511)</f>
        <v>9.8658570906106586</v>
      </c>
      <c r="J511" s="108">
        <f t="shared" si="205"/>
        <v>4.932928545305329E-2</v>
      </c>
      <c r="K511" s="126" t="str">
        <f t="shared" si="184"/>
        <v>DEJAR</v>
      </c>
      <c r="L511" s="126" t="str">
        <f t="shared" si="185"/>
        <v>DEPURAR</v>
      </c>
      <c r="M511" s="126" t="str">
        <f t="shared" si="186"/>
        <v>DEPURAR</v>
      </c>
    </row>
    <row r="512" spans="1:13" x14ac:dyDescent="0.25">
      <c r="A512" s="33" t="s">
        <v>59</v>
      </c>
      <c r="B512" s="33">
        <v>54</v>
      </c>
      <c r="C512" s="33" t="s">
        <v>97</v>
      </c>
      <c r="D512" s="34">
        <v>16.233817907492703</v>
      </c>
      <c r="E512" s="42">
        <v>1.25</v>
      </c>
      <c r="F512" s="113">
        <f t="shared" si="183"/>
        <v>206.98183716264163</v>
      </c>
      <c r="G512" s="42">
        <v>0.1</v>
      </c>
      <c r="H512" s="33" t="s">
        <v>153</v>
      </c>
      <c r="I512" s="109">
        <f t="shared" si="206"/>
        <v>9.8658570906106586</v>
      </c>
      <c r="J512" s="108">
        <f t="shared" si="205"/>
        <v>4.932928545305329E-2</v>
      </c>
      <c r="K512" s="126" t="str">
        <f t="shared" si="184"/>
        <v>DEJAR</v>
      </c>
      <c r="L512" s="126" t="str">
        <f t="shared" si="185"/>
        <v>DEPURAR</v>
      </c>
      <c r="M512" s="126" t="str">
        <f t="shared" si="186"/>
        <v>DEPURAR</v>
      </c>
    </row>
    <row r="513" spans="1:13" x14ac:dyDescent="0.25">
      <c r="A513" s="33" t="s">
        <v>59</v>
      </c>
      <c r="B513" s="33">
        <v>55</v>
      </c>
      <c r="C513" s="33" t="s">
        <v>97</v>
      </c>
      <c r="D513" s="34">
        <v>30.557774884692147</v>
      </c>
      <c r="E513" s="42">
        <v>3</v>
      </c>
      <c r="F513" s="113">
        <f t="shared" si="183"/>
        <v>733.38893167662627</v>
      </c>
      <c r="G513" s="42">
        <v>0.1</v>
      </c>
      <c r="H513" s="33" t="s">
        <v>153</v>
      </c>
      <c r="I513" s="109">
        <f t="shared" si="206"/>
        <v>31.07198362279307</v>
      </c>
      <c r="J513" s="108">
        <f t="shared" si="205"/>
        <v>0.15535991811396535</v>
      </c>
      <c r="K513" s="126" t="str">
        <f t="shared" si="184"/>
        <v>DEJAR</v>
      </c>
      <c r="L513" s="126" t="str">
        <f t="shared" si="185"/>
        <v>DEPURAR</v>
      </c>
      <c r="M513" s="126" t="str">
        <f t="shared" si="186"/>
        <v>DEPURAR</v>
      </c>
    </row>
    <row r="514" spans="1:13" x14ac:dyDescent="0.25">
      <c r="A514" s="33" t="s">
        <v>59</v>
      </c>
      <c r="B514" s="33">
        <v>56</v>
      </c>
      <c r="C514" s="33" t="s">
        <v>97</v>
      </c>
      <c r="D514" s="34">
        <v>12.732406201955062</v>
      </c>
      <c r="E514" s="42">
        <v>3</v>
      </c>
      <c r="F514" s="113">
        <f t="shared" si="183"/>
        <v>127.32446730496986</v>
      </c>
      <c r="G514" s="42">
        <v>0.1</v>
      </c>
      <c r="H514" s="33" t="s">
        <v>153</v>
      </c>
      <c r="I514" s="109">
        <f t="shared" si="206"/>
        <v>31.07198362279307</v>
      </c>
      <c r="J514" s="108">
        <f t="shared" si="205"/>
        <v>0.15535991811396535</v>
      </c>
      <c r="K514" s="126" t="str">
        <f t="shared" si="184"/>
        <v>DEJAR</v>
      </c>
      <c r="L514" s="126" t="str">
        <f t="shared" si="185"/>
        <v>DEPURAR</v>
      </c>
      <c r="M514" s="126" t="str">
        <f t="shared" si="186"/>
        <v>DEPURAR</v>
      </c>
    </row>
    <row r="515" spans="1:13" x14ac:dyDescent="0.25">
      <c r="A515" s="33" t="s">
        <v>59</v>
      </c>
      <c r="B515" s="33">
        <v>57</v>
      </c>
      <c r="C515" s="33" t="s">
        <v>97</v>
      </c>
      <c r="D515" s="34">
        <v>23.236641318567987</v>
      </c>
      <c r="E515" s="42">
        <v>2</v>
      </c>
      <c r="F515" s="113">
        <f t="shared" ref="F515:F578" si="207">(3.1416/4)*D515^2</f>
        <v>424.07005391761521</v>
      </c>
      <c r="G515" s="42">
        <v>0.1</v>
      </c>
      <c r="H515" s="33" t="s">
        <v>153</v>
      </c>
      <c r="I515" s="109">
        <f t="shared" si="206"/>
        <v>19.238790948127587</v>
      </c>
      <c r="J515" s="108">
        <f t="shared" si="205"/>
        <v>9.6193954740637924E-2</v>
      </c>
      <c r="K515" s="126" t="str">
        <f t="shared" ref="K515:K578" si="208">+IF(D515&gt;=10,"DEJAR","DEPURAR")</f>
        <v>DEJAR</v>
      </c>
      <c r="L515" s="126" t="str">
        <f t="shared" ref="L515:L578" si="209">+IF(E515&gt;=5,"DEJAR","DEPURAR")</f>
        <v>DEPURAR</v>
      </c>
      <c r="M515" s="126" t="str">
        <f t="shared" ref="M515:M578" si="210">+IF(AND(K515="DEJAR",L515="DEJAR"),"DEJAR","DEPURAR")</f>
        <v>DEPURAR</v>
      </c>
    </row>
    <row r="516" spans="1:13" x14ac:dyDescent="0.25">
      <c r="A516" s="33" t="s">
        <v>59</v>
      </c>
      <c r="B516" s="33">
        <v>58</v>
      </c>
      <c r="C516" s="33" t="s">
        <v>97</v>
      </c>
      <c r="D516" s="34">
        <v>19.098609302932591</v>
      </c>
      <c r="E516" s="42">
        <v>3</v>
      </c>
      <c r="F516" s="113">
        <f t="shared" si="207"/>
        <v>286.48005143618212</v>
      </c>
      <c r="G516" s="42">
        <v>0.1</v>
      </c>
      <c r="H516" s="33" t="s">
        <v>153</v>
      </c>
      <c r="I516" s="109">
        <f t="shared" si="206"/>
        <v>31.07198362279307</v>
      </c>
      <c r="J516" s="108">
        <f t="shared" si="205"/>
        <v>0.15535991811396535</v>
      </c>
      <c r="K516" s="126" t="str">
        <f t="shared" si="208"/>
        <v>DEJAR</v>
      </c>
      <c r="L516" s="126" t="str">
        <f t="shared" si="209"/>
        <v>DEPURAR</v>
      </c>
      <c r="M516" s="126" t="str">
        <f t="shared" si="210"/>
        <v>DEPURAR</v>
      </c>
    </row>
    <row r="517" spans="1:13" x14ac:dyDescent="0.25">
      <c r="A517" s="33" t="s">
        <v>59</v>
      </c>
      <c r="B517" s="33">
        <v>59</v>
      </c>
      <c r="C517" s="33" t="s">
        <v>97</v>
      </c>
      <c r="D517" s="34">
        <v>12.732406201955062</v>
      </c>
      <c r="E517" s="42">
        <v>3.5</v>
      </c>
      <c r="F517" s="113">
        <f t="shared" si="207"/>
        <v>127.32446730496986</v>
      </c>
      <c r="G517" s="42">
        <v>0.1</v>
      </c>
      <c r="H517" s="33" t="s">
        <v>153</v>
      </c>
      <c r="I517" s="109">
        <f t="shared" si="206"/>
        <v>36.726359143258605</v>
      </c>
      <c r="J517" s="108">
        <f t="shared" si="205"/>
        <v>0.18363179571629301</v>
      </c>
      <c r="K517" s="126" t="str">
        <f t="shared" si="208"/>
        <v>DEJAR</v>
      </c>
      <c r="L517" s="126" t="str">
        <f t="shared" si="209"/>
        <v>DEPURAR</v>
      </c>
      <c r="M517" s="126" t="str">
        <f t="shared" si="210"/>
        <v>DEPURAR</v>
      </c>
    </row>
    <row r="518" spans="1:13" x14ac:dyDescent="0.25">
      <c r="A518" s="33" t="s">
        <v>59</v>
      </c>
      <c r="B518" s="33">
        <v>60</v>
      </c>
      <c r="C518" s="33" t="s">
        <v>100</v>
      </c>
      <c r="D518" s="34">
        <v>80.532469227365766</v>
      </c>
      <c r="E518" s="42">
        <v>25</v>
      </c>
      <c r="F518" s="113">
        <f t="shared" si="207"/>
        <v>5093.6948923273849</v>
      </c>
      <c r="G518" s="42">
        <v>0.1</v>
      </c>
      <c r="H518" s="33" t="s">
        <v>170</v>
      </c>
      <c r="I518" s="107">
        <f>0.13647*D518^2.38351</f>
        <v>4763.6315860867071</v>
      </c>
      <c r="J518" s="108">
        <f>(I518/1000)*0.5/G518</f>
        <v>23.818157930433536</v>
      </c>
      <c r="K518" s="126" t="str">
        <f t="shared" si="208"/>
        <v>DEJAR</v>
      </c>
      <c r="L518" s="126" t="str">
        <f t="shared" si="209"/>
        <v>DEJAR</v>
      </c>
      <c r="M518" s="126" t="str">
        <f t="shared" si="210"/>
        <v>DEJAR</v>
      </c>
    </row>
    <row r="519" spans="1:13" x14ac:dyDescent="0.25">
      <c r="A519" s="33" t="s">
        <v>59</v>
      </c>
      <c r="B519" s="33">
        <v>61</v>
      </c>
      <c r="C519" s="33" t="s">
        <v>97</v>
      </c>
      <c r="D519" s="34">
        <v>11.140855426710679</v>
      </c>
      <c r="E519" s="42">
        <v>3</v>
      </c>
      <c r="F519" s="113">
        <f t="shared" si="207"/>
        <v>97.482795280367554</v>
      </c>
      <c r="G519" s="42">
        <v>0.1</v>
      </c>
      <c r="H519" s="33" t="s">
        <v>153</v>
      </c>
      <c r="I519" s="109">
        <f>6.666+(12.826*(E519)^0.5)*LN(E519)</f>
        <v>31.07198362279307</v>
      </c>
      <c r="J519" s="108">
        <f>(I519/1000)*0.5/G519</f>
        <v>0.15535991811396535</v>
      </c>
      <c r="K519" s="126" t="str">
        <f t="shared" si="208"/>
        <v>DEJAR</v>
      </c>
      <c r="L519" s="126" t="str">
        <f t="shared" si="209"/>
        <v>DEPURAR</v>
      </c>
      <c r="M519" s="126" t="str">
        <f t="shared" si="210"/>
        <v>DEPURAR</v>
      </c>
    </row>
    <row r="520" spans="1:13" x14ac:dyDescent="0.25">
      <c r="A520" s="33" t="s">
        <v>59</v>
      </c>
      <c r="B520" s="33">
        <v>62</v>
      </c>
      <c r="C520" s="33" t="s">
        <v>100</v>
      </c>
      <c r="D520" s="34">
        <v>39.788769381109567</v>
      </c>
      <c r="E520" s="42">
        <v>8</v>
      </c>
      <c r="F520" s="113">
        <f t="shared" si="207"/>
        <v>1243.4030010250963</v>
      </c>
      <c r="G520" s="42">
        <v>0.1</v>
      </c>
      <c r="H520" s="33" t="s">
        <v>170</v>
      </c>
      <c r="I520" s="107">
        <f>0.13647*D520^2.38351</f>
        <v>887.3242648534698</v>
      </c>
      <c r="J520" s="108">
        <f>(I520/1000)*0.5/G520</f>
        <v>4.4366213242673487</v>
      </c>
      <c r="K520" s="126" t="str">
        <f t="shared" si="208"/>
        <v>DEJAR</v>
      </c>
      <c r="L520" s="126" t="str">
        <f t="shared" si="209"/>
        <v>DEJAR</v>
      </c>
      <c r="M520" s="126" t="str">
        <f t="shared" si="210"/>
        <v>DEJAR</v>
      </c>
    </row>
    <row r="521" spans="1:13" x14ac:dyDescent="0.25">
      <c r="A521" s="33" t="s">
        <v>59</v>
      </c>
      <c r="B521" s="33">
        <v>63</v>
      </c>
      <c r="C521" s="33" t="s">
        <v>97</v>
      </c>
      <c r="D521" s="34">
        <v>10.822545271661802</v>
      </c>
      <c r="E521" s="42">
        <v>4</v>
      </c>
      <c r="F521" s="113">
        <f t="shared" si="207"/>
        <v>91.99192762784071</v>
      </c>
      <c r="G521" s="42">
        <v>0.1</v>
      </c>
      <c r="H521" s="33" t="s">
        <v>153</v>
      </c>
      <c r="I521" s="109">
        <f t="shared" ref="I521:I528" si="211">6.666+(12.826*(E521)^0.5)*LN(E521)</f>
        <v>42.22722295144743</v>
      </c>
      <c r="J521" s="108">
        <f t="shared" ref="J521:J528" si="212">(I521/1000)*0.5/G521</f>
        <v>0.21113611475723715</v>
      </c>
      <c r="K521" s="126" t="str">
        <f t="shared" si="208"/>
        <v>DEJAR</v>
      </c>
      <c r="L521" s="126" t="str">
        <f t="shared" si="209"/>
        <v>DEPURAR</v>
      </c>
      <c r="M521" s="126" t="str">
        <f t="shared" si="210"/>
        <v>DEPURAR</v>
      </c>
    </row>
    <row r="522" spans="1:13" x14ac:dyDescent="0.25">
      <c r="A522" s="33" t="s">
        <v>59</v>
      </c>
      <c r="B522" s="33">
        <v>64</v>
      </c>
      <c r="C522" s="33" t="s">
        <v>97</v>
      </c>
      <c r="D522" s="34">
        <v>10.822545271661802</v>
      </c>
      <c r="E522" s="42">
        <v>2.5</v>
      </c>
      <c r="F522" s="113">
        <f t="shared" si="207"/>
        <v>91.99192762784071</v>
      </c>
      <c r="G522" s="42">
        <v>0.1</v>
      </c>
      <c r="H522" s="33" t="s">
        <v>153</v>
      </c>
      <c r="I522" s="109">
        <f t="shared" si="211"/>
        <v>25.248088908650967</v>
      </c>
      <c r="J522" s="108">
        <f t="shared" si="212"/>
        <v>0.12624044454325481</v>
      </c>
      <c r="K522" s="126" t="str">
        <f t="shared" si="208"/>
        <v>DEJAR</v>
      </c>
      <c r="L522" s="126" t="str">
        <f t="shared" si="209"/>
        <v>DEPURAR</v>
      </c>
      <c r="M522" s="126" t="str">
        <f t="shared" si="210"/>
        <v>DEPURAR</v>
      </c>
    </row>
    <row r="523" spans="1:13" x14ac:dyDescent="0.25">
      <c r="A523" s="33" t="s">
        <v>59</v>
      </c>
      <c r="B523" s="33">
        <v>65</v>
      </c>
      <c r="C523" s="33" t="s">
        <v>97</v>
      </c>
      <c r="D523" s="34">
        <v>16.233817907492703</v>
      </c>
      <c r="E523" s="42">
        <v>2.5</v>
      </c>
      <c r="F523" s="113">
        <f t="shared" si="207"/>
        <v>206.98183716264163</v>
      </c>
      <c r="G523" s="42">
        <v>0.1</v>
      </c>
      <c r="H523" s="33" t="s">
        <v>153</v>
      </c>
      <c r="I523" s="109">
        <f t="shared" si="211"/>
        <v>25.248088908650967</v>
      </c>
      <c r="J523" s="108">
        <f t="shared" si="212"/>
        <v>0.12624044454325481</v>
      </c>
      <c r="K523" s="126" t="str">
        <f t="shared" si="208"/>
        <v>DEJAR</v>
      </c>
      <c r="L523" s="126" t="str">
        <f t="shared" si="209"/>
        <v>DEPURAR</v>
      </c>
      <c r="M523" s="126" t="str">
        <f t="shared" si="210"/>
        <v>DEPURAR</v>
      </c>
    </row>
    <row r="524" spans="1:13" x14ac:dyDescent="0.25">
      <c r="A524" s="33" t="s">
        <v>59</v>
      </c>
      <c r="B524" s="33">
        <v>66</v>
      </c>
      <c r="C524" s="33" t="s">
        <v>97</v>
      </c>
      <c r="D524" s="34">
        <v>10.18592496156405</v>
      </c>
      <c r="E524" s="42">
        <v>2.5</v>
      </c>
      <c r="F524" s="113">
        <f t="shared" si="207"/>
        <v>81.487659075180716</v>
      </c>
      <c r="G524" s="42">
        <v>0.1</v>
      </c>
      <c r="H524" s="33" t="s">
        <v>153</v>
      </c>
      <c r="I524" s="109">
        <f t="shared" si="211"/>
        <v>25.248088908650967</v>
      </c>
      <c r="J524" s="108">
        <f t="shared" si="212"/>
        <v>0.12624044454325481</v>
      </c>
      <c r="K524" s="126" t="str">
        <f t="shared" si="208"/>
        <v>DEJAR</v>
      </c>
      <c r="L524" s="126" t="str">
        <f t="shared" si="209"/>
        <v>DEPURAR</v>
      </c>
      <c r="M524" s="126" t="str">
        <f t="shared" si="210"/>
        <v>DEPURAR</v>
      </c>
    </row>
    <row r="525" spans="1:13" x14ac:dyDescent="0.25">
      <c r="A525" s="33" t="s">
        <v>59</v>
      </c>
      <c r="B525" s="33">
        <v>67</v>
      </c>
      <c r="C525" s="33" t="s">
        <v>97</v>
      </c>
      <c r="D525" s="34">
        <v>14.005646822150567</v>
      </c>
      <c r="E525" s="42">
        <v>1.5</v>
      </c>
      <c r="F525" s="113">
        <f t="shared" si="207"/>
        <v>154.06260543901348</v>
      </c>
      <c r="G525" s="42">
        <v>0.1</v>
      </c>
      <c r="H525" s="33" t="s">
        <v>153</v>
      </c>
      <c r="I525" s="109">
        <f t="shared" si="211"/>
        <v>13.035280163655273</v>
      </c>
      <c r="J525" s="108">
        <f t="shared" si="212"/>
        <v>6.5176400818276359E-2</v>
      </c>
      <c r="K525" s="126" t="str">
        <f t="shared" si="208"/>
        <v>DEJAR</v>
      </c>
      <c r="L525" s="126" t="str">
        <f t="shared" si="209"/>
        <v>DEPURAR</v>
      </c>
      <c r="M525" s="126" t="str">
        <f t="shared" si="210"/>
        <v>DEPURAR</v>
      </c>
    </row>
    <row r="526" spans="1:13" x14ac:dyDescent="0.25">
      <c r="A526" s="33" t="s">
        <v>59</v>
      </c>
      <c r="B526" s="33">
        <v>68</v>
      </c>
      <c r="C526" s="33" t="s">
        <v>97</v>
      </c>
      <c r="D526" s="34">
        <v>13.369026512052814</v>
      </c>
      <c r="E526" s="42">
        <v>1.25</v>
      </c>
      <c r="F526" s="113">
        <f t="shared" si="207"/>
        <v>140.37522520372926</v>
      </c>
      <c r="G526" s="42">
        <v>0.1</v>
      </c>
      <c r="H526" s="33" t="s">
        <v>153</v>
      </c>
      <c r="I526" s="109">
        <f t="shared" si="211"/>
        <v>9.8658570906106586</v>
      </c>
      <c r="J526" s="108">
        <f t="shared" si="212"/>
        <v>4.932928545305329E-2</v>
      </c>
      <c r="K526" s="126" t="str">
        <f t="shared" si="208"/>
        <v>DEJAR</v>
      </c>
      <c r="L526" s="126" t="str">
        <f t="shared" si="209"/>
        <v>DEPURAR</v>
      </c>
      <c r="M526" s="126" t="str">
        <f t="shared" si="210"/>
        <v>DEPURAR</v>
      </c>
    </row>
    <row r="527" spans="1:13" x14ac:dyDescent="0.25">
      <c r="A527" s="33" t="s">
        <v>59</v>
      </c>
      <c r="B527" s="33">
        <v>69</v>
      </c>
      <c r="C527" s="33" t="s">
        <v>97</v>
      </c>
      <c r="D527" s="34">
        <v>9.8676148065151725</v>
      </c>
      <c r="E527" s="42">
        <v>2.5</v>
      </c>
      <c r="F527" s="113">
        <f t="shared" si="207"/>
        <v>76.47425817504751</v>
      </c>
      <c r="G527" s="42">
        <v>0.1</v>
      </c>
      <c r="H527" s="33" t="s">
        <v>153</v>
      </c>
      <c r="I527" s="109">
        <f t="shared" si="211"/>
        <v>25.248088908650967</v>
      </c>
      <c r="J527" s="108">
        <f t="shared" si="212"/>
        <v>0.12624044454325481</v>
      </c>
      <c r="K527" s="126" t="str">
        <f t="shared" si="208"/>
        <v>DEPURAR</v>
      </c>
      <c r="L527" s="126" t="str">
        <f t="shared" si="209"/>
        <v>DEPURAR</v>
      </c>
      <c r="M527" s="126" t="str">
        <f t="shared" si="210"/>
        <v>DEPURAR</v>
      </c>
    </row>
    <row r="528" spans="1:13" x14ac:dyDescent="0.25">
      <c r="A528" s="33" t="s">
        <v>59</v>
      </c>
      <c r="B528" s="33">
        <v>70</v>
      </c>
      <c r="C528" s="33" t="s">
        <v>97</v>
      </c>
      <c r="D528" s="34">
        <v>9.8676148065151725</v>
      </c>
      <c r="E528" s="42">
        <v>1.5</v>
      </c>
      <c r="F528" s="113">
        <f t="shared" si="207"/>
        <v>76.47425817504751</v>
      </c>
      <c r="G528" s="42">
        <v>0.1</v>
      </c>
      <c r="H528" s="33" t="s">
        <v>153</v>
      </c>
      <c r="I528" s="109">
        <f t="shared" si="211"/>
        <v>13.035280163655273</v>
      </c>
      <c r="J528" s="108">
        <f t="shared" si="212"/>
        <v>6.5176400818276359E-2</v>
      </c>
      <c r="K528" s="126" t="str">
        <f t="shared" si="208"/>
        <v>DEPURAR</v>
      </c>
      <c r="L528" s="126" t="str">
        <f t="shared" si="209"/>
        <v>DEPURAR</v>
      </c>
      <c r="M528" s="126" t="str">
        <f t="shared" si="210"/>
        <v>DEPURAR</v>
      </c>
    </row>
    <row r="529" spans="1:13" x14ac:dyDescent="0.25">
      <c r="A529" s="33" t="s">
        <v>59</v>
      </c>
      <c r="B529" s="33">
        <v>71</v>
      </c>
      <c r="C529" s="33" t="s">
        <v>96</v>
      </c>
      <c r="D529" s="34">
        <v>10.504235116612925</v>
      </c>
      <c r="E529" s="42">
        <v>4</v>
      </c>
      <c r="F529" s="113">
        <f t="shared" si="207"/>
        <v>86.660215559445092</v>
      </c>
      <c r="G529" s="42">
        <v>0.1</v>
      </c>
      <c r="H529" s="33" t="s">
        <v>170</v>
      </c>
      <c r="I529" s="107">
        <f>0.13647*D529^2.38351</f>
        <v>37.108169671246159</v>
      </c>
      <c r="J529" s="108">
        <f>(I529/1000)*0.5/G529</f>
        <v>0.18554084835623078</v>
      </c>
      <c r="K529" s="126" t="str">
        <f t="shared" si="208"/>
        <v>DEJAR</v>
      </c>
      <c r="L529" s="126" t="str">
        <f t="shared" si="209"/>
        <v>DEPURAR</v>
      </c>
      <c r="M529" s="126" t="str">
        <f t="shared" si="210"/>
        <v>DEPURAR</v>
      </c>
    </row>
    <row r="530" spans="1:13" x14ac:dyDescent="0.25">
      <c r="A530" s="33" t="s">
        <v>59</v>
      </c>
      <c r="B530" s="33">
        <v>72</v>
      </c>
      <c r="C530" s="33" t="s">
        <v>97</v>
      </c>
      <c r="D530" s="34">
        <v>13.369026512052814</v>
      </c>
      <c r="E530" s="42">
        <v>1.25</v>
      </c>
      <c r="F530" s="113">
        <f t="shared" si="207"/>
        <v>140.37522520372926</v>
      </c>
      <c r="G530" s="42">
        <v>0.1</v>
      </c>
      <c r="H530" s="33" t="s">
        <v>153</v>
      </c>
      <c r="I530" s="109">
        <f>6.666+(12.826*(E530)^0.5)*LN(E530)</f>
        <v>9.8658570906106586</v>
      </c>
      <c r="J530" s="108">
        <f>(I530/1000)*0.5/G530</f>
        <v>4.932928545305329E-2</v>
      </c>
      <c r="K530" s="126" t="str">
        <f t="shared" si="208"/>
        <v>DEJAR</v>
      </c>
      <c r="L530" s="126" t="str">
        <f t="shared" si="209"/>
        <v>DEPURAR</v>
      </c>
      <c r="M530" s="126" t="str">
        <f t="shared" si="210"/>
        <v>DEPURAR</v>
      </c>
    </row>
    <row r="531" spans="1:13" x14ac:dyDescent="0.25">
      <c r="A531" s="33" t="s">
        <v>59</v>
      </c>
      <c r="B531" s="33">
        <v>73</v>
      </c>
      <c r="C531" s="33" t="s">
        <v>96</v>
      </c>
      <c r="D531" s="34">
        <v>15.597197597394951</v>
      </c>
      <c r="E531" s="42">
        <v>10</v>
      </c>
      <c r="F531" s="113">
        <f t="shared" si="207"/>
        <v>191.06627874952039</v>
      </c>
      <c r="G531" s="42">
        <v>0.1</v>
      </c>
      <c r="H531" s="33" t="s">
        <v>170</v>
      </c>
      <c r="I531" s="107">
        <f>0.13647*D531^2.38351</f>
        <v>95.20847996207722</v>
      </c>
      <c r="J531" s="108">
        <f>(I531/1000)*0.5/G531</f>
        <v>0.4760423998103861</v>
      </c>
      <c r="K531" s="126" t="str">
        <f t="shared" si="208"/>
        <v>DEJAR</v>
      </c>
      <c r="L531" s="126" t="str">
        <f t="shared" si="209"/>
        <v>DEJAR</v>
      </c>
      <c r="M531" s="126" t="str">
        <f t="shared" si="210"/>
        <v>DEJAR</v>
      </c>
    </row>
    <row r="532" spans="1:13" x14ac:dyDescent="0.25">
      <c r="A532" s="33" t="s">
        <v>59</v>
      </c>
      <c r="B532" s="33">
        <v>74</v>
      </c>
      <c r="C532" s="33" t="s">
        <v>97</v>
      </c>
      <c r="D532" s="34">
        <v>13.687336667101691</v>
      </c>
      <c r="E532" s="42">
        <v>2.5</v>
      </c>
      <c r="F532" s="113">
        <f t="shared" si="207"/>
        <v>147.13933752930578</v>
      </c>
      <c r="G532" s="42">
        <v>0.1</v>
      </c>
      <c r="H532" s="33" t="s">
        <v>153</v>
      </c>
      <c r="I532" s="109">
        <f t="shared" ref="I532:I534" si="213">6.666+(12.826*(E532)^0.5)*LN(E532)</f>
        <v>25.248088908650967</v>
      </c>
      <c r="J532" s="108">
        <f t="shared" ref="J532:J534" si="214">(I532/1000)*0.5/G532</f>
        <v>0.12624044454325481</v>
      </c>
      <c r="K532" s="126" t="str">
        <f t="shared" si="208"/>
        <v>DEJAR</v>
      </c>
      <c r="L532" s="126" t="str">
        <f t="shared" si="209"/>
        <v>DEPURAR</v>
      </c>
      <c r="M532" s="126" t="str">
        <f t="shared" si="210"/>
        <v>DEPURAR</v>
      </c>
    </row>
    <row r="533" spans="1:13" x14ac:dyDescent="0.25">
      <c r="A533" s="33" t="s">
        <v>59</v>
      </c>
      <c r="B533" s="33">
        <v>75</v>
      </c>
      <c r="C533" s="33" t="s">
        <v>97</v>
      </c>
      <c r="D533" s="34">
        <v>15.915507752443826</v>
      </c>
      <c r="E533" s="42">
        <v>2.5</v>
      </c>
      <c r="F533" s="113">
        <f t="shared" si="207"/>
        <v>198.94448016401537</v>
      </c>
      <c r="G533" s="42">
        <v>0.1</v>
      </c>
      <c r="H533" s="33" t="s">
        <v>153</v>
      </c>
      <c r="I533" s="109">
        <f t="shared" si="213"/>
        <v>25.248088908650967</v>
      </c>
      <c r="J533" s="108">
        <f t="shared" si="214"/>
        <v>0.12624044454325481</v>
      </c>
      <c r="K533" s="126" t="str">
        <f t="shared" si="208"/>
        <v>DEJAR</v>
      </c>
      <c r="L533" s="126" t="str">
        <f t="shared" si="209"/>
        <v>DEPURAR</v>
      </c>
      <c r="M533" s="126" t="str">
        <f t="shared" si="210"/>
        <v>DEPURAR</v>
      </c>
    </row>
    <row r="534" spans="1:13" x14ac:dyDescent="0.25">
      <c r="A534" s="33" t="s">
        <v>59</v>
      </c>
      <c r="B534" s="33">
        <v>76</v>
      </c>
      <c r="C534" s="33" t="s">
        <v>97</v>
      </c>
      <c r="D534" s="34">
        <v>12.732406201955062</v>
      </c>
      <c r="E534" s="42">
        <v>2.5</v>
      </c>
      <c r="F534" s="113">
        <f t="shared" si="207"/>
        <v>127.32446730496986</v>
      </c>
      <c r="G534" s="42">
        <v>0.1</v>
      </c>
      <c r="H534" s="33" t="s">
        <v>153</v>
      </c>
      <c r="I534" s="109">
        <f t="shared" si="213"/>
        <v>25.248088908650967</v>
      </c>
      <c r="J534" s="108">
        <f t="shared" si="214"/>
        <v>0.12624044454325481</v>
      </c>
      <c r="K534" s="126" t="str">
        <f t="shared" si="208"/>
        <v>DEJAR</v>
      </c>
      <c r="L534" s="126" t="str">
        <f t="shared" si="209"/>
        <v>DEPURAR</v>
      </c>
      <c r="M534" s="126" t="str">
        <f t="shared" si="210"/>
        <v>DEPURAR</v>
      </c>
    </row>
    <row r="535" spans="1:13" x14ac:dyDescent="0.25">
      <c r="A535" s="33" t="s">
        <v>59</v>
      </c>
      <c r="B535" s="33">
        <v>77</v>
      </c>
      <c r="C535" s="33" t="s">
        <v>129</v>
      </c>
      <c r="D535" s="34">
        <v>19.416919457981468</v>
      </c>
      <c r="E535" s="42">
        <v>3</v>
      </c>
      <c r="F535" s="113">
        <f t="shared" si="207"/>
        <v>296.10896427612045</v>
      </c>
      <c r="G535" s="42">
        <v>0.1</v>
      </c>
      <c r="H535" s="33" t="s">
        <v>170</v>
      </c>
      <c r="I535" s="107">
        <f>0.13647*D535^2.38351</f>
        <v>160.48257638179868</v>
      </c>
      <c r="J535" s="108">
        <f>(I535/1000)*0.5/G535</f>
        <v>0.8024128819089934</v>
      </c>
      <c r="K535" s="126" t="str">
        <f t="shared" si="208"/>
        <v>DEJAR</v>
      </c>
      <c r="L535" s="126" t="str">
        <f t="shared" si="209"/>
        <v>DEPURAR</v>
      </c>
      <c r="M535" s="126" t="str">
        <f t="shared" si="210"/>
        <v>DEPURAR</v>
      </c>
    </row>
    <row r="536" spans="1:13" x14ac:dyDescent="0.25">
      <c r="A536" s="33" t="s">
        <v>59</v>
      </c>
      <c r="B536" s="33">
        <v>78</v>
      </c>
      <c r="C536" s="33" t="s">
        <v>97</v>
      </c>
      <c r="D536" s="34">
        <v>12.732406201955062</v>
      </c>
      <c r="E536" s="42">
        <v>3</v>
      </c>
      <c r="F536" s="113">
        <f t="shared" si="207"/>
        <v>127.32446730496986</v>
      </c>
      <c r="G536" s="42">
        <v>0.1</v>
      </c>
      <c r="H536" s="33" t="s">
        <v>153</v>
      </c>
      <c r="I536" s="109">
        <f t="shared" ref="I536:I538" si="215">6.666+(12.826*(E536)^0.5)*LN(E536)</f>
        <v>31.07198362279307</v>
      </c>
      <c r="J536" s="108">
        <f t="shared" ref="J536:J538" si="216">(I536/1000)*0.5/G536</f>
        <v>0.15535991811396535</v>
      </c>
      <c r="K536" s="126" t="str">
        <f t="shared" si="208"/>
        <v>DEJAR</v>
      </c>
      <c r="L536" s="126" t="str">
        <f t="shared" si="209"/>
        <v>DEPURAR</v>
      </c>
      <c r="M536" s="126" t="str">
        <f t="shared" si="210"/>
        <v>DEPURAR</v>
      </c>
    </row>
    <row r="537" spans="1:13" x14ac:dyDescent="0.25">
      <c r="A537" s="33" t="s">
        <v>59</v>
      </c>
      <c r="B537" s="33">
        <v>79</v>
      </c>
      <c r="C537" s="33" t="s">
        <v>97</v>
      </c>
      <c r="D537" s="34">
        <v>13.687336667101691</v>
      </c>
      <c r="E537" s="42">
        <v>4.5</v>
      </c>
      <c r="F537" s="113">
        <f t="shared" si="207"/>
        <v>147.13933752930578</v>
      </c>
      <c r="G537" s="42">
        <v>0.1</v>
      </c>
      <c r="H537" s="33" t="s">
        <v>153</v>
      </c>
      <c r="I537" s="109">
        <f t="shared" si="215"/>
        <v>47.589020124374471</v>
      </c>
      <c r="J537" s="108">
        <f t="shared" si="216"/>
        <v>0.23794510062187235</v>
      </c>
      <c r="K537" s="126" t="str">
        <f t="shared" si="208"/>
        <v>DEJAR</v>
      </c>
      <c r="L537" s="126" t="str">
        <f t="shared" si="209"/>
        <v>DEPURAR</v>
      </c>
      <c r="M537" s="126" t="str">
        <f t="shared" si="210"/>
        <v>DEPURAR</v>
      </c>
    </row>
    <row r="538" spans="1:13" x14ac:dyDescent="0.25">
      <c r="A538" s="33" t="s">
        <v>59</v>
      </c>
      <c r="B538" s="33">
        <v>80</v>
      </c>
      <c r="C538" s="33" t="s">
        <v>97</v>
      </c>
      <c r="D538" s="34">
        <v>11.140855426710679</v>
      </c>
      <c r="E538" s="42">
        <v>3</v>
      </c>
      <c r="F538" s="113">
        <f t="shared" si="207"/>
        <v>97.482795280367554</v>
      </c>
      <c r="G538" s="42">
        <v>0.1</v>
      </c>
      <c r="H538" s="33" t="s">
        <v>153</v>
      </c>
      <c r="I538" s="109">
        <f t="shared" si="215"/>
        <v>31.07198362279307</v>
      </c>
      <c r="J538" s="108">
        <f t="shared" si="216"/>
        <v>0.15535991811396535</v>
      </c>
      <c r="K538" s="126" t="str">
        <f t="shared" si="208"/>
        <v>DEJAR</v>
      </c>
      <c r="L538" s="126" t="str">
        <f t="shared" si="209"/>
        <v>DEPURAR</v>
      </c>
      <c r="M538" s="126" t="str">
        <f t="shared" si="210"/>
        <v>DEPURAR</v>
      </c>
    </row>
    <row r="539" spans="1:13" x14ac:dyDescent="0.25">
      <c r="A539" s="33" t="s">
        <v>59</v>
      </c>
      <c r="B539" s="33">
        <v>81</v>
      </c>
      <c r="C539" s="33" t="s">
        <v>127</v>
      </c>
      <c r="D539" s="34">
        <v>101.22262930554274</v>
      </c>
      <c r="E539" s="42">
        <v>27</v>
      </c>
      <c r="F539" s="113">
        <f t="shared" si="207"/>
        <v>8047.2246448423575</v>
      </c>
      <c r="G539" s="42">
        <v>0.1</v>
      </c>
      <c r="H539" s="33" t="s">
        <v>170</v>
      </c>
      <c r="I539" s="107">
        <f>0.13647*D539^2.38351</f>
        <v>8215.5461120146283</v>
      </c>
      <c r="J539" s="108">
        <f>(I539/1000)*0.5/G539</f>
        <v>41.077730560073142</v>
      </c>
      <c r="K539" s="126" t="str">
        <f t="shared" si="208"/>
        <v>DEJAR</v>
      </c>
      <c r="L539" s="126" t="str">
        <f t="shared" si="209"/>
        <v>DEJAR</v>
      </c>
      <c r="M539" s="126" t="str">
        <f t="shared" si="210"/>
        <v>DEJAR</v>
      </c>
    </row>
    <row r="540" spans="1:13" x14ac:dyDescent="0.25">
      <c r="A540" s="33" t="s">
        <v>59</v>
      </c>
      <c r="B540" s="33">
        <v>82</v>
      </c>
      <c r="C540" s="33" t="s">
        <v>97</v>
      </c>
      <c r="D540" s="34">
        <v>19.098609302932591</v>
      </c>
      <c r="E540" s="42">
        <v>4.5</v>
      </c>
      <c r="F540" s="113">
        <f t="shared" si="207"/>
        <v>286.48005143618212</v>
      </c>
      <c r="G540" s="42">
        <v>0.1</v>
      </c>
      <c r="H540" s="33" t="s">
        <v>153</v>
      </c>
      <c r="I540" s="109">
        <f t="shared" ref="I540:I541" si="217">6.666+(12.826*(E540)^0.5)*LN(E540)</f>
        <v>47.589020124374471</v>
      </c>
      <c r="J540" s="108">
        <f t="shared" ref="J540:J541" si="218">(I540/1000)*0.5/G540</f>
        <v>0.23794510062187235</v>
      </c>
      <c r="K540" s="126" t="str">
        <f t="shared" si="208"/>
        <v>DEJAR</v>
      </c>
      <c r="L540" s="126" t="str">
        <f t="shared" si="209"/>
        <v>DEPURAR</v>
      </c>
      <c r="M540" s="126" t="str">
        <f t="shared" si="210"/>
        <v>DEPURAR</v>
      </c>
    </row>
    <row r="541" spans="1:13" x14ac:dyDescent="0.25">
      <c r="A541" s="33" t="s">
        <v>60</v>
      </c>
      <c r="B541" s="33">
        <v>1</v>
      </c>
      <c r="C541" s="33" t="s">
        <v>97</v>
      </c>
      <c r="D541" s="34">
        <v>16.233817907492703</v>
      </c>
      <c r="E541" s="42">
        <v>4</v>
      </c>
      <c r="F541" s="113">
        <f t="shared" si="207"/>
        <v>206.98183716264163</v>
      </c>
      <c r="G541" s="42">
        <v>0.1</v>
      </c>
      <c r="H541" s="33" t="s">
        <v>153</v>
      </c>
      <c r="I541" s="109">
        <f t="shared" si="217"/>
        <v>42.22722295144743</v>
      </c>
      <c r="J541" s="108">
        <f t="shared" si="218"/>
        <v>0.21113611475723715</v>
      </c>
      <c r="K541" s="126" t="str">
        <f t="shared" si="208"/>
        <v>DEJAR</v>
      </c>
      <c r="L541" s="126" t="str">
        <f t="shared" si="209"/>
        <v>DEPURAR</v>
      </c>
      <c r="M541" s="126" t="str">
        <f t="shared" si="210"/>
        <v>DEPURAR</v>
      </c>
    </row>
    <row r="542" spans="1:13" x14ac:dyDescent="0.25">
      <c r="A542" s="33" t="s">
        <v>60</v>
      </c>
      <c r="B542" s="33">
        <v>2</v>
      </c>
      <c r="C542" s="33" t="s">
        <v>127</v>
      </c>
      <c r="D542" s="34">
        <v>17.825368682737086</v>
      </c>
      <c r="E542" s="42">
        <v>5</v>
      </c>
      <c r="F542" s="113">
        <f t="shared" si="207"/>
        <v>249.55595591774087</v>
      </c>
      <c r="G542" s="42">
        <v>0.1</v>
      </c>
      <c r="H542" s="33" t="s">
        <v>170</v>
      </c>
      <c r="I542" s="107">
        <f>0.13647*D542^2.38351</f>
        <v>130.88805589127705</v>
      </c>
      <c r="J542" s="108">
        <f>(I542/1000)*0.5/G542</f>
        <v>0.65444027945638528</v>
      </c>
      <c r="K542" s="126" t="str">
        <f t="shared" si="208"/>
        <v>DEJAR</v>
      </c>
      <c r="L542" s="126" t="str">
        <f t="shared" si="209"/>
        <v>DEJAR</v>
      </c>
      <c r="M542" s="126" t="str">
        <f t="shared" si="210"/>
        <v>DEJAR</v>
      </c>
    </row>
    <row r="543" spans="1:13" x14ac:dyDescent="0.25">
      <c r="A543" s="33" t="s">
        <v>60</v>
      </c>
      <c r="B543" s="33">
        <v>3</v>
      </c>
      <c r="C543" s="33" t="s">
        <v>97</v>
      </c>
      <c r="D543" s="34">
        <v>26.101432714007878</v>
      </c>
      <c r="E543" s="42">
        <v>5</v>
      </c>
      <c r="F543" s="113">
        <f t="shared" si="207"/>
        <v>535.08107384913581</v>
      </c>
      <c r="G543" s="42">
        <v>0.1</v>
      </c>
      <c r="H543" s="33" t="s">
        <v>153</v>
      </c>
      <c r="I543" s="109">
        <f>6.666+(12.826*(E543)^0.5)*LN(E543)</f>
        <v>52.824370122452407</v>
      </c>
      <c r="J543" s="108">
        <f>(I543/1000)*0.5/G543</f>
        <v>0.26412185061226201</v>
      </c>
      <c r="K543" s="126" t="str">
        <f t="shared" si="208"/>
        <v>DEJAR</v>
      </c>
      <c r="L543" s="126" t="str">
        <f t="shared" si="209"/>
        <v>DEJAR</v>
      </c>
      <c r="M543" s="126" t="str">
        <f t="shared" si="210"/>
        <v>DEJAR</v>
      </c>
    </row>
    <row r="544" spans="1:13" x14ac:dyDescent="0.25">
      <c r="A544" s="33" t="s">
        <v>60</v>
      </c>
      <c r="B544" s="33">
        <v>4</v>
      </c>
      <c r="C544" s="33" t="s">
        <v>106</v>
      </c>
      <c r="D544" s="34">
        <v>14.642267132248321</v>
      </c>
      <c r="E544" s="42">
        <v>4</v>
      </c>
      <c r="F544" s="113">
        <f t="shared" si="207"/>
        <v>168.38660801082264</v>
      </c>
      <c r="G544" s="42">
        <v>0.1</v>
      </c>
      <c r="H544" s="33" t="s">
        <v>170</v>
      </c>
      <c r="I544" s="107">
        <f t="shared" ref="I544:I545" si="219">0.13647*D544^2.38351</f>
        <v>81.898564993474494</v>
      </c>
      <c r="J544" s="108">
        <f t="shared" ref="J544:J545" si="220">(I544/1000)*0.5/G544</f>
        <v>0.40949282496737244</v>
      </c>
      <c r="K544" s="126" t="str">
        <f t="shared" si="208"/>
        <v>DEJAR</v>
      </c>
      <c r="L544" s="126" t="str">
        <f t="shared" si="209"/>
        <v>DEPURAR</v>
      </c>
      <c r="M544" s="126" t="str">
        <f t="shared" si="210"/>
        <v>DEPURAR</v>
      </c>
    </row>
    <row r="545" spans="1:13" x14ac:dyDescent="0.25">
      <c r="A545" s="33" t="s">
        <v>60</v>
      </c>
      <c r="B545" s="33">
        <v>6</v>
      </c>
      <c r="C545" s="33" t="s">
        <v>126</v>
      </c>
      <c r="D545" s="34">
        <v>23.873261628665741</v>
      </c>
      <c r="E545" s="42">
        <v>5</v>
      </c>
      <c r="F545" s="113">
        <f t="shared" si="207"/>
        <v>447.62508036903466</v>
      </c>
      <c r="G545" s="42">
        <v>0.1</v>
      </c>
      <c r="H545" s="33" t="s">
        <v>170</v>
      </c>
      <c r="I545" s="107">
        <f t="shared" si="219"/>
        <v>262.60539541896509</v>
      </c>
      <c r="J545" s="108">
        <f t="shared" si="220"/>
        <v>1.3130269770948255</v>
      </c>
      <c r="K545" s="126" t="str">
        <f t="shared" si="208"/>
        <v>DEJAR</v>
      </c>
      <c r="L545" s="126" t="str">
        <f t="shared" si="209"/>
        <v>DEJAR</v>
      </c>
      <c r="M545" s="126" t="str">
        <f t="shared" si="210"/>
        <v>DEJAR</v>
      </c>
    </row>
    <row r="546" spans="1:13" x14ac:dyDescent="0.25">
      <c r="A546" s="33" t="s">
        <v>60</v>
      </c>
      <c r="B546" s="33">
        <v>7</v>
      </c>
      <c r="C546" s="33" t="s">
        <v>97</v>
      </c>
      <c r="D546" s="34">
        <v>12.414096046906185</v>
      </c>
      <c r="E546" s="42">
        <v>2.5</v>
      </c>
      <c r="F546" s="113">
        <f t="shared" si="207"/>
        <v>121.03782173178695</v>
      </c>
      <c r="G546" s="42">
        <v>0.1</v>
      </c>
      <c r="H546" s="33" t="s">
        <v>153</v>
      </c>
      <c r="I546" s="109">
        <f>6.666+(12.826*(E546)^0.5)*LN(E546)</f>
        <v>25.248088908650967</v>
      </c>
      <c r="J546" s="108">
        <f>(I546/1000)*0.5/G546</f>
        <v>0.12624044454325481</v>
      </c>
      <c r="K546" s="126" t="str">
        <f t="shared" si="208"/>
        <v>DEJAR</v>
      </c>
      <c r="L546" s="126" t="str">
        <f t="shared" si="209"/>
        <v>DEPURAR</v>
      </c>
      <c r="M546" s="126" t="str">
        <f t="shared" si="210"/>
        <v>DEPURAR</v>
      </c>
    </row>
    <row r="547" spans="1:13" x14ac:dyDescent="0.25">
      <c r="A547" s="33" t="s">
        <v>60</v>
      </c>
      <c r="B547" s="33">
        <v>8</v>
      </c>
      <c r="C547" s="33" t="s">
        <v>127</v>
      </c>
      <c r="D547" s="34">
        <v>18.780299147883717</v>
      </c>
      <c r="E547" s="42">
        <v>8</v>
      </c>
      <c r="F547" s="113">
        <f t="shared" si="207"/>
        <v>277.01029418037507</v>
      </c>
      <c r="G547" s="42">
        <v>0.1</v>
      </c>
      <c r="H547" s="33" t="s">
        <v>170</v>
      </c>
      <c r="I547" s="107">
        <f>0.13647*D547^2.38351</f>
        <v>148.22445121913327</v>
      </c>
      <c r="J547" s="108">
        <f>(I547/1000)*0.5/G547</f>
        <v>0.74112225609566629</v>
      </c>
      <c r="K547" s="126" t="str">
        <f t="shared" si="208"/>
        <v>DEJAR</v>
      </c>
      <c r="L547" s="126" t="str">
        <f t="shared" si="209"/>
        <v>DEJAR</v>
      </c>
      <c r="M547" s="126" t="str">
        <f t="shared" si="210"/>
        <v>DEJAR</v>
      </c>
    </row>
    <row r="548" spans="1:13" x14ac:dyDescent="0.25">
      <c r="A548" s="33" t="s">
        <v>60</v>
      </c>
      <c r="B548" s="33">
        <v>9</v>
      </c>
      <c r="C548" s="33" t="s">
        <v>97</v>
      </c>
      <c r="D548" s="34">
        <v>17.188748372639331</v>
      </c>
      <c r="E548" s="42">
        <v>4</v>
      </c>
      <c r="F548" s="113">
        <f t="shared" si="207"/>
        <v>232.04884166330748</v>
      </c>
      <c r="G548" s="42">
        <v>0.1</v>
      </c>
      <c r="H548" s="33" t="s">
        <v>153</v>
      </c>
      <c r="I548" s="109">
        <f t="shared" ref="I548:I550" si="221">6.666+(12.826*(E548)^0.5)*LN(E548)</f>
        <v>42.22722295144743</v>
      </c>
      <c r="J548" s="108">
        <f t="shared" ref="J548:J550" si="222">(I548/1000)*0.5/G548</f>
        <v>0.21113611475723715</v>
      </c>
      <c r="K548" s="126" t="str">
        <f t="shared" si="208"/>
        <v>DEJAR</v>
      </c>
      <c r="L548" s="126" t="str">
        <f t="shared" si="209"/>
        <v>DEPURAR</v>
      </c>
      <c r="M548" s="126" t="str">
        <f t="shared" si="210"/>
        <v>DEPURAR</v>
      </c>
    </row>
    <row r="549" spans="1:13" x14ac:dyDescent="0.25">
      <c r="A549" s="33" t="s">
        <v>60</v>
      </c>
      <c r="B549" s="33">
        <v>10</v>
      </c>
      <c r="C549" s="33" t="s">
        <v>97</v>
      </c>
      <c r="D549" s="34">
        <v>22.281710853421359</v>
      </c>
      <c r="E549" s="42">
        <v>3.5</v>
      </c>
      <c r="F549" s="113">
        <f t="shared" si="207"/>
        <v>389.93118112147022</v>
      </c>
      <c r="G549" s="42">
        <v>0.1</v>
      </c>
      <c r="H549" s="33" t="s">
        <v>153</v>
      </c>
      <c r="I549" s="109">
        <f t="shared" si="221"/>
        <v>36.726359143258605</v>
      </c>
      <c r="J549" s="108">
        <f t="shared" si="222"/>
        <v>0.18363179571629301</v>
      </c>
      <c r="K549" s="126" t="str">
        <f t="shared" si="208"/>
        <v>DEJAR</v>
      </c>
      <c r="L549" s="126" t="str">
        <f t="shared" si="209"/>
        <v>DEPURAR</v>
      </c>
      <c r="M549" s="126" t="str">
        <f t="shared" si="210"/>
        <v>DEPURAR</v>
      </c>
    </row>
    <row r="550" spans="1:13" x14ac:dyDescent="0.25">
      <c r="A550" s="33" t="s">
        <v>60</v>
      </c>
      <c r="B550" s="33">
        <v>11</v>
      </c>
      <c r="C550" s="33" t="s">
        <v>97</v>
      </c>
      <c r="D550" s="34">
        <v>12.732406201955062</v>
      </c>
      <c r="E550" s="42">
        <v>2</v>
      </c>
      <c r="F550" s="113">
        <f t="shared" si="207"/>
        <v>127.32446730496986</v>
      </c>
      <c r="G550" s="42">
        <v>0.1</v>
      </c>
      <c r="H550" s="33" t="s">
        <v>153</v>
      </c>
      <c r="I550" s="109">
        <f t="shared" si="221"/>
        <v>19.238790948127587</v>
      </c>
      <c r="J550" s="108">
        <f t="shared" si="222"/>
        <v>9.6193954740637924E-2</v>
      </c>
      <c r="K550" s="126" t="str">
        <f t="shared" si="208"/>
        <v>DEJAR</v>
      </c>
      <c r="L550" s="126" t="str">
        <f t="shared" si="209"/>
        <v>DEPURAR</v>
      </c>
      <c r="M550" s="126" t="str">
        <f t="shared" si="210"/>
        <v>DEPURAR</v>
      </c>
    </row>
    <row r="551" spans="1:13" x14ac:dyDescent="0.25">
      <c r="A551" s="33" t="s">
        <v>60</v>
      </c>
      <c r="B551" s="33">
        <v>12</v>
      </c>
      <c r="C551" s="33" t="s">
        <v>128</v>
      </c>
      <c r="D551" s="34">
        <v>28.647913954398888</v>
      </c>
      <c r="E551" s="42">
        <v>7</v>
      </c>
      <c r="F551" s="113">
        <f t="shared" si="207"/>
        <v>644.58011573140982</v>
      </c>
      <c r="G551" s="42">
        <v>0.1</v>
      </c>
      <c r="H551" s="33" t="s">
        <v>170</v>
      </c>
      <c r="I551" s="107">
        <f t="shared" ref="I551:I553" si="223">0.13647*D551^2.38351</f>
        <v>405.53929002221889</v>
      </c>
      <c r="J551" s="108">
        <f t="shared" ref="J551:J557" si="224">(I551/1000)*0.5/G551</f>
        <v>2.0276964501110943</v>
      </c>
      <c r="K551" s="126" t="str">
        <f t="shared" si="208"/>
        <v>DEJAR</v>
      </c>
      <c r="L551" s="126" t="str">
        <f t="shared" si="209"/>
        <v>DEJAR</v>
      </c>
      <c r="M551" s="126" t="str">
        <f t="shared" si="210"/>
        <v>DEJAR</v>
      </c>
    </row>
    <row r="552" spans="1:13" x14ac:dyDescent="0.25">
      <c r="A552" s="33" t="s">
        <v>60</v>
      </c>
      <c r="B552" s="33">
        <v>13</v>
      </c>
      <c r="C552" s="33" t="s">
        <v>127</v>
      </c>
      <c r="D552" s="34">
        <v>56.022587288602267</v>
      </c>
      <c r="E552" s="42">
        <v>22</v>
      </c>
      <c r="F552" s="113">
        <f t="shared" si="207"/>
        <v>2465.0016870242157</v>
      </c>
      <c r="G552" s="42">
        <v>0.1</v>
      </c>
      <c r="H552" s="33" t="s">
        <v>170</v>
      </c>
      <c r="I552" s="107">
        <f t="shared" si="223"/>
        <v>2005.7567928694227</v>
      </c>
      <c r="J552" s="108">
        <f t="shared" si="224"/>
        <v>10.028783964347113</v>
      </c>
      <c r="K552" s="126" t="str">
        <f t="shared" si="208"/>
        <v>DEJAR</v>
      </c>
      <c r="L552" s="126" t="str">
        <f t="shared" si="209"/>
        <v>DEJAR</v>
      </c>
      <c r="M552" s="126" t="str">
        <f t="shared" si="210"/>
        <v>DEJAR</v>
      </c>
    </row>
    <row r="553" spans="1:13" x14ac:dyDescent="0.25">
      <c r="A553" s="33" t="s">
        <v>60</v>
      </c>
      <c r="B553" s="33">
        <v>14</v>
      </c>
      <c r="C553" s="33" t="s">
        <v>127</v>
      </c>
      <c r="D553" s="34">
        <v>16.870438217590458</v>
      </c>
      <c r="E553" s="42">
        <v>4</v>
      </c>
      <c r="F553" s="113">
        <f t="shared" si="207"/>
        <v>223.53401791228774</v>
      </c>
      <c r="G553" s="42">
        <v>0.1</v>
      </c>
      <c r="H553" s="33" t="s">
        <v>170</v>
      </c>
      <c r="I553" s="107">
        <f t="shared" si="223"/>
        <v>114.79028939810112</v>
      </c>
      <c r="J553" s="108">
        <f t="shared" si="224"/>
        <v>0.5739514469905056</v>
      </c>
      <c r="K553" s="126" t="str">
        <f t="shared" si="208"/>
        <v>DEJAR</v>
      </c>
      <c r="L553" s="126" t="str">
        <f t="shared" si="209"/>
        <v>DEPURAR</v>
      </c>
      <c r="M553" s="126" t="str">
        <f t="shared" si="210"/>
        <v>DEPURAR</v>
      </c>
    </row>
    <row r="554" spans="1:13" x14ac:dyDescent="0.25">
      <c r="A554" s="33" t="s">
        <v>60</v>
      </c>
      <c r="B554" s="33">
        <v>15</v>
      </c>
      <c r="C554" s="33" t="s">
        <v>97</v>
      </c>
      <c r="D554" s="34">
        <v>11.777475736808432</v>
      </c>
      <c r="E554" s="42">
        <v>3</v>
      </c>
      <c r="F554" s="113">
        <f t="shared" si="207"/>
        <v>108.94199733781484</v>
      </c>
      <c r="G554" s="42">
        <v>0.1</v>
      </c>
      <c r="H554" s="33" t="s">
        <v>153</v>
      </c>
      <c r="I554" s="109">
        <f t="shared" ref="I554:I557" si="225">6.666+(12.826*(E554)^0.5)*LN(E554)</f>
        <v>31.07198362279307</v>
      </c>
      <c r="J554" s="108">
        <f t="shared" si="224"/>
        <v>0.15535991811396535</v>
      </c>
      <c r="K554" s="126" t="str">
        <f t="shared" si="208"/>
        <v>DEJAR</v>
      </c>
      <c r="L554" s="126" t="str">
        <f t="shared" si="209"/>
        <v>DEPURAR</v>
      </c>
      <c r="M554" s="126" t="str">
        <f t="shared" si="210"/>
        <v>DEPURAR</v>
      </c>
    </row>
    <row r="555" spans="1:13" x14ac:dyDescent="0.25">
      <c r="A555" s="33" t="s">
        <v>60</v>
      </c>
      <c r="B555" s="33">
        <v>16</v>
      </c>
      <c r="C555" s="33" t="s">
        <v>97</v>
      </c>
      <c r="D555" s="34">
        <v>12.414096046906185</v>
      </c>
      <c r="E555" s="42">
        <v>2.5</v>
      </c>
      <c r="F555" s="113">
        <f t="shared" si="207"/>
        <v>121.03782173178695</v>
      </c>
      <c r="G555" s="42">
        <v>0.1</v>
      </c>
      <c r="H555" s="33" t="s">
        <v>153</v>
      </c>
      <c r="I555" s="109">
        <f t="shared" si="225"/>
        <v>25.248088908650967</v>
      </c>
      <c r="J555" s="108">
        <f t="shared" si="224"/>
        <v>0.12624044454325481</v>
      </c>
      <c r="K555" s="126" t="str">
        <f t="shared" si="208"/>
        <v>DEJAR</v>
      </c>
      <c r="L555" s="126" t="str">
        <f t="shared" si="209"/>
        <v>DEPURAR</v>
      </c>
      <c r="M555" s="126" t="str">
        <f t="shared" si="210"/>
        <v>DEPURAR</v>
      </c>
    </row>
    <row r="556" spans="1:13" x14ac:dyDescent="0.25">
      <c r="A556" s="33" t="s">
        <v>60</v>
      </c>
      <c r="B556" s="33">
        <v>17</v>
      </c>
      <c r="C556" s="33" t="s">
        <v>97</v>
      </c>
      <c r="D556" s="34">
        <v>13.369026512052814</v>
      </c>
      <c r="E556" s="42">
        <v>2.5</v>
      </c>
      <c r="F556" s="113">
        <f t="shared" si="207"/>
        <v>140.37522520372926</v>
      </c>
      <c r="G556" s="42">
        <v>0.1</v>
      </c>
      <c r="H556" s="33" t="s">
        <v>153</v>
      </c>
      <c r="I556" s="109">
        <f t="shared" si="225"/>
        <v>25.248088908650967</v>
      </c>
      <c r="J556" s="108">
        <f t="shared" si="224"/>
        <v>0.12624044454325481</v>
      </c>
      <c r="K556" s="126" t="str">
        <f t="shared" si="208"/>
        <v>DEJAR</v>
      </c>
      <c r="L556" s="126" t="str">
        <f t="shared" si="209"/>
        <v>DEPURAR</v>
      </c>
      <c r="M556" s="126" t="str">
        <f t="shared" si="210"/>
        <v>DEPURAR</v>
      </c>
    </row>
    <row r="557" spans="1:13" x14ac:dyDescent="0.25">
      <c r="A557" s="33" t="s">
        <v>60</v>
      </c>
      <c r="B557" s="33">
        <v>18</v>
      </c>
      <c r="C557" s="33" t="s">
        <v>97</v>
      </c>
      <c r="D557" s="34">
        <v>13.369026512052814</v>
      </c>
      <c r="E557" s="42">
        <v>3</v>
      </c>
      <c r="F557" s="113">
        <f t="shared" si="207"/>
        <v>140.37522520372926</v>
      </c>
      <c r="G557" s="42">
        <v>0.1</v>
      </c>
      <c r="H557" s="33" t="s">
        <v>153</v>
      </c>
      <c r="I557" s="109">
        <f t="shared" si="225"/>
        <v>31.07198362279307</v>
      </c>
      <c r="J557" s="108">
        <f t="shared" si="224"/>
        <v>0.15535991811396535</v>
      </c>
      <c r="K557" s="126" t="str">
        <f t="shared" si="208"/>
        <v>DEJAR</v>
      </c>
      <c r="L557" s="126" t="str">
        <f t="shared" si="209"/>
        <v>DEPURAR</v>
      </c>
      <c r="M557" s="126" t="str">
        <f t="shared" si="210"/>
        <v>DEPURAR</v>
      </c>
    </row>
    <row r="558" spans="1:13" x14ac:dyDescent="0.25">
      <c r="A558" s="33" t="s">
        <v>60</v>
      </c>
      <c r="B558" s="33">
        <v>19</v>
      </c>
      <c r="C558" s="33" t="s">
        <v>128</v>
      </c>
      <c r="D558" s="34">
        <v>13.369026512052814</v>
      </c>
      <c r="E558" s="42">
        <v>2.5</v>
      </c>
      <c r="F558" s="113">
        <f t="shared" si="207"/>
        <v>140.37522520372926</v>
      </c>
      <c r="G558" s="42">
        <v>0.1</v>
      </c>
      <c r="H558" s="33" t="s">
        <v>170</v>
      </c>
      <c r="I558" s="107">
        <f>0.13647*D558^2.38351</f>
        <v>65.933675901847053</v>
      </c>
      <c r="J558" s="108">
        <f t="shared" ref="J558:J564" si="226">(I558/1000)*0.5/G558</f>
        <v>0.32966837950923522</v>
      </c>
      <c r="K558" s="126" t="str">
        <f t="shared" si="208"/>
        <v>DEJAR</v>
      </c>
      <c r="L558" s="126" t="str">
        <f t="shared" si="209"/>
        <v>DEPURAR</v>
      </c>
      <c r="M558" s="126" t="str">
        <f t="shared" si="210"/>
        <v>DEPURAR</v>
      </c>
    </row>
    <row r="559" spans="1:13" x14ac:dyDescent="0.25">
      <c r="A559" s="33" t="s">
        <v>60</v>
      </c>
      <c r="B559" s="33">
        <v>20</v>
      </c>
      <c r="C559" s="33" t="s">
        <v>97</v>
      </c>
      <c r="D559" s="34">
        <v>18.46198899283484</v>
      </c>
      <c r="E559" s="42">
        <v>4</v>
      </c>
      <c r="F559" s="113">
        <f t="shared" si="207"/>
        <v>267.69969250869912</v>
      </c>
      <c r="G559" s="42">
        <v>0.1</v>
      </c>
      <c r="H559" s="33" t="s">
        <v>153</v>
      </c>
      <c r="I559" s="109">
        <f>6.666+(12.826*(E559)^0.5)*LN(E559)</f>
        <v>42.22722295144743</v>
      </c>
      <c r="J559" s="108">
        <f t="shared" si="226"/>
        <v>0.21113611475723715</v>
      </c>
      <c r="K559" s="126" t="str">
        <f t="shared" si="208"/>
        <v>DEJAR</v>
      </c>
      <c r="L559" s="126" t="str">
        <f t="shared" si="209"/>
        <v>DEPURAR</v>
      </c>
      <c r="M559" s="126" t="str">
        <f t="shared" si="210"/>
        <v>DEPURAR</v>
      </c>
    </row>
    <row r="560" spans="1:13" x14ac:dyDescent="0.25">
      <c r="A560" s="33" t="s">
        <v>60</v>
      </c>
      <c r="B560" s="33">
        <v>21</v>
      </c>
      <c r="C560" s="33" t="s">
        <v>128</v>
      </c>
      <c r="D560" s="34">
        <v>19.416919457981468</v>
      </c>
      <c r="E560" s="42">
        <v>4</v>
      </c>
      <c r="F560" s="113">
        <f t="shared" si="207"/>
        <v>296.10896427612045</v>
      </c>
      <c r="G560" s="42">
        <v>0.1</v>
      </c>
      <c r="H560" s="33" t="s">
        <v>170</v>
      </c>
      <c r="I560" s="107">
        <f>0.13647*D560^2.38351</f>
        <v>160.48257638179868</v>
      </c>
      <c r="J560" s="108">
        <f t="shared" si="226"/>
        <v>0.8024128819089934</v>
      </c>
      <c r="K560" s="126" t="str">
        <f t="shared" si="208"/>
        <v>DEJAR</v>
      </c>
      <c r="L560" s="126" t="str">
        <f t="shared" si="209"/>
        <v>DEPURAR</v>
      </c>
      <c r="M560" s="126" t="str">
        <f t="shared" si="210"/>
        <v>DEPURAR</v>
      </c>
    </row>
    <row r="561" spans="1:13" x14ac:dyDescent="0.25">
      <c r="A561" s="33" t="s">
        <v>60</v>
      </c>
      <c r="B561" s="33">
        <v>22</v>
      </c>
      <c r="C561" s="33" t="s">
        <v>97</v>
      </c>
      <c r="D561" s="34">
        <v>22.91833116351911</v>
      </c>
      <c r="E561" s="42">
        <v>4</v>
      </c>
      <c r="F561" s="113">
        <f t="shared" si="207"/>
        <v>412.53127406810228</v>
      </c>
      <c r="G561" s="42">
        <v>0.1</v>
      </c>
      <c r="H561" s="33" t="s">
        <v>153</v>
      </c>
      <c r="I561" s="109">
        <f>6.666+(12.826*(E561)^0.5)*LN(E561)</f>
        <v>42.22722295144743</v>
      </c>
      <c r="J561" s="108">
        <f t="shared" si="226"/>
        <v>0.21113611475723715</v>
      </c>
      <c r="K561" s="126" t="str">
        <f t="shared" si="208"/>
        <v>DEJAR</v>
      </c>
      <c r="L561" s="126" t="str">
        <f t="shared" si="209"/>
        <v>DEPURAR</v>
      </c>
      <c r="M561" s="126" t="str">
        <f t="shared" si="210"/>
        <v>DEPURAR</v>
      </c>
    </row>
    <row r="562" spans="1:13" x14ac:dyDescent="0.25">
      <c r="A562" s="33" t="s">
        <v>60</v>
      </c>
      <c r="B562" s="33">
        <v>24</v>
      </c>
      <c r="C562" s="33" t="s">
        <v>128</v>
      </c>
      <c r="D562" s="34">
        <v>13.369026512052814</v>
      </c>
      <c r="E562" s="42">
        <v>4</v>
      </c>
      <c r="F562" s="113">
        <f t="shared" si="207"/>
        <v>140.37522520372926</v>
      </c>
      <c r="G562" s="42">
        <v>0.1</v>
      </c>
      <c r="H562" s="33" t="s">
        <v>170</v>
      </c>
      <c r="I562" s="107">
        <f>0.13647*D562^2.38351</f>
        <v>65.933675901847053</v>
      </c>
      <c r="J562" s="108">
        <f t="shared" si="226"/>
        <v>0.32966837950923522</v>
      </c>
      <c r="K562" s="126" t="str">
        <f t="shared" si="208"/>
        <v>DEJAR</v>
      </c>
      <c r="L562" s="126" t="str">
        <f t="shared" si="209"/>
        <v>DEPURAR</v>
      </c>
      <c r="M562" s="126" t="str">
        <f t="shared" si="210"/>
        <v>DEPURAR</v>
      </c>
    </row>
    <row r="563" spans="1:13" x14ac:dyDescent="0.25">
      <c r="A563" s="33" t="s">
        <v>60</v>
      </c>
      <c r="B563" s="33">
        <v>25</v>
      </c>
      <c r="C563" s="33" t="s">
        <v>97</v>
      </c>
      <c r="D563" s="34">
        <v>14.005646822150567</v>
      </c>
      <c r="E563" s="42">
        <v>3</v>
      </c>
      <c r="F563" s="113">
        <f t="shared" si="207"/>
        <v>154.06260543901348</v>
      </c>
      <c r="G563" s="42">
        <v>0.1</v>
      </c>
      <c r="H563" s="33" t="s">
        <v>153</v>
      </c>
      <c r="I563" s="109">
        <f>6.666+(12.826*(E563)^0.5)*LN(E563)</f>
        <v>31.07198362279307</v>
      </c>
      <c r="J563" s="108">
        <f t="shared" si="226"/>
        <v>0.15535991811396535</v>
      </c>
      <c r="K563" s="126" t="str">
        <f t="shared" si="208"/>
        <v>DEJAR</v>
      </c>
      <c r="L563" s="126" t="str">
        <f t="shared" si="209"/>
        <v>DEPURAR</v>
      </c>
      <c r="M563" s="126" t="str">
        <f t="shared" si="210"/>
        <v>DEPURAR</v>
      </c>
    </row>
    <row r="564" spans="1:13" x14ac:dyDescent="0.25">
      <c r="A564" s="33" t="s">
        <v>60</v>
      </c>
      <c r="B564" s="33">
        <v>26</v>
      </c>
      <c r="C564" s="33" t="s">
        <v>126</v>
      </c>
      <c r="D564" s="34">
        <v>57.295827908797776</v>
      </c>
      <c r="E564" s="42">
        <v>8</v>
      </c>
      <c r="F564" s="113">
        <f t="shared" si="207"/>
        <v>2578.3204629256393</v>
      </c>
      <c r="G564" s="42">
        <v>0.1</v>
      </c>
      <c r="H564" s="33" t="s">
        <v>170</v>
      </c>
      <c r="I564" s="107">
        <f>0.13647*D564^2.38351</f>
        <v>2116.1231653638256</v>
      </c>
      <c r="J564" s="108">
        <f t="shared" si="226"/>
        <v>10.580615826819129</v>
      </c>
      <c r="K564" s="126" t="str">
        <f t="shared" si="208"/>
        <v>DEJAR</v>
      </c>
      <c r="L564" s="126" t="str">
        <f t="shared" si="209"/>
        <v>DEJAR</v>
      </c>
      <c r="M564" s="126" t="str">
        <f t="shared" si="210"/>
        <v>DEJAR</v>
      </c>
    </row>
    <row r="565" spans="1:13" x14ac:dyDescent="0.25">
      <c r="A565" s="33" t="s">
        <v>60</v>
      </c>
      <c r="B565" s="33">
        <v>27</v>
      </c>
      <c r="C565" s="33" t="s">
        <v>97</v>
      </c>
      <c r="D565" s="34">
        <v>12.095785891857309</v>
      </c>
      <c r="E565" s="42">
        <v>3</v>
      </c>
      <c r="F565" s="113">
        <f t="shared" si="207"/>
        <v>114.91033174273529</v>
      </c>
      <c r="G565" s="42">
        <v>0.1</v>
      </c>
      <c r="H565" s="33" t="s">
        <v>153</v>
      </c>
      <c r="I565" s="109">
        <f t="shared" ref="I565:I567" si="227">6.666+(12.826*(E565)^0.5)*LN(E565)</f>
        <v>31.07198362279307</v>
      </c>
      <c r="J565" s="108">
        <f t="shared" ref="J565:J567" si="228">(I565/1000)*0.5/G565</f>
        <v>0.15535991811396535</v>
      </c>
      <c r="K565" s="126" t="str">
        <f t="shared" si="208"/>
        <v>DEJAR</v>
      </c>
      <c r="L565" s="126" t="str">
        <f t="shared" si="209"/>
        <v>DEPURAR</v>
      </c>
      <c r="M565" s="126" t="str">
        <f t="shared" si="210"/>
        <v>DEPURAR</v>
      </c>
    </row>
    <row r="566" spans="1:13" x14ac:dyDescent="0.25">
      <c r="A566" s="33" t="s">
        <v>60</v>
      </c>
      <c r="B566" s="33">
        <v>28</v>
      </c>
      <c r="C566" s="33" t="s">
        <v>97</v>
      </c>
      <c r="D566" s="34">
        <v>12.095785891857309</v>
      </c>
      <c r="E566" s="42">
        <v>3</v>
      </c>
      <c r="F566" s="113">
        <f t="shared" si="207"/>
        <v>114.91033174273529</v>
      </c>
      <c r="G566" s="42">
        <v>0.1</v>
      </c>
      <c r="H566" s="33" t="s">
        <v>153</v>
      </c>
      <c r="I566" s="109">
        <f t="shared" si="227"/>
        <v>31.07198362279307</v>
      </c>
      <c r="J566" s="108">
        <f t="shared" si="228"/>
        <v>0.15535991811396535</v>
      </c>
      <c r="K566" s="126" t="str">
        <f t="shared" si="208"/>
        <v>DEJAR</v>
      </c>
      <c r="L566" s="126" t="str">
        <f t="shared" si="209"/>
        <v>DEPURAR</v>
      </c>
      <c r="M566" s="126" t="str">
        <f t="shared" si="210"/>
        <v>DEPURAR</v>
      </c>
    </row>
    <row r="567" spans="1:13" x14ac:dyDescent="0.25">
      <c r="A567" s="33" t="s">
        <v>60</v>
      </c>
      <c r="B567" s="33">
        <v>29</v>
      </c>
      <c r="C567" s="33" t="s">
        <v>97</v>
      </c>
      <c r="D567" s="34">
        <v>11.777475736808432</v>
      </c>
      <c r="E567" s="42">
        <v>4</v>
      </c>
      <c r="F567" s="113">
        <f t="shared" si="207"/>
        <v>108.94199733781484</v>
      </c>
      <c r="G567" s="42">
        <v>0.1</v>
      </c>
      <c r="H567" s="33" t="s">
        <v>153</v>
      </c>
      <c r="I567" s="109">
        <f t="shared" si="227"/>
        <v>42.22722295144743</v>
      </c>
      <c r="J567" s="108">
        <f t="shared" si="228"/>
        <v>0.21113611475723715</v>
      </c>
      <c r="K567" s="126" t="str">
        <f t="shared" si="208"/>
        <v>DEJAR</v>
      </c>
      <c r="L567" s="126" t="str">
        <f t="shared" si="209"/>
        <v>DEPURAR</v>
      </c>
      <c r="M567" s="126" t="str">
        <f t="shared" si="210"/>
        <v>DEPURAR</v>
      </c>
    </row>
    <row r="568" spans="1:13" x14ac:dyDescent="0.25">
      <c r="A568" s="33" t="s">
        <v>60</v>
      </c>
      <c r="B568" s="33">
        <v>30</v>
      </c>
      <c r="C568" s="33" t="s">
        <v>126</v>
      </c>
      <c r="D568" s="34">
        <v>25.146502248861246</v>
      </c>
      <c r="E568" s="42">
        <v>4</v>
      </c>
      <c r="F568" s="113">
        <f t="shared" si="207"/>
        <v>496.64500028144801</v>
      </c>
      <c r="G568" s="42">
        <v>0.1</v>
      </c>
      <c r="H568" s="33" t="s">
        <v>170</v>
      </c>
      <c r="I568" s="107">
        <f t="shared" ref="I568:I569" si="229">0.13647*D568^2.38351</f>
        <v>297.22786449051216</v>
      </c>
      <c r="J568" s="108">
        <f t="shared" ref="J568:J573" si="230">(I568/1000)*0.5/G568</f>
        <v>1.4861393224525605</v>
      </c>
      <c r="K568" s="126" t="str">
        <f t="shared" si="208"/>
        <v>DEJAR</v>
      </c>
      <c r="L568" s="126" t="str">
        <f t="shared" si="209"/>
        <v>DEPURAR</v>
      </c>
      <c r="M568" s="126" t="str">
        <f t="shared" si="210"/>
        <v>DEPURAR</v>
      </c>
    </row>
    <row r="569" spans="1:13" x14ac:dyDescent="0.25">
      <c r="A569" s="33" t="s">
        <v>60</v>
      </c>
      <c r="B569" s="33">
        <v>31</v>
      </c>
      <c r="C569" s="33" t="s">
        <v>126</v>
      </c>
      <c r="D569" s="34">
        <v>31.512705349838779</v>
      </c>
      <c r="E569" s="42">
        <v>6</v>
      </c>
      <c r="F569" s="113">
        <f t="shared" si="207"/>
        <v>779.94194003500604</v>
      </c>
      <c r="G569" s="42">
        <v>0.1</v>
      </c>
      <c r="H569" s="33" t="s">
        <v>170</v>
      </c>
      <c r="I569" s="107">
        <f t="shared" si="229"/>
        <v>508.9707393250751</v>
      </c>
      <c r="J569" s="108">
        <f t="shared" si="230"/>
        <v>2.5448536966253754</v>
      </c>
      <c r="K569" s="126" t="str">
        <f t="shared" si="208"/>
        <v>DEJAR</v>
      </c>
      <c r="L569" s="126" t="str">
        <f t="shared" si="209"/>
        <v>DEJAR</v>
      </c>
      <c r="M569" s="126" t="str">
        <f t="shared" si="210"/>
        <v>DEJAR</v>
      </c>
    </row>
    <row r="570" spans="1:13" x14ac:dyDescent="0.25">
      <c r="A570" s="33" t="s">
        <v>60</v>
      </c>
      <c r="B570" s="33">
        <v>32</v>
      </c>
      <c r="C570" s="33" t="s">
        <v>97</v>
      </c>
      <c r="D570" s="34">
        <v>11.777475736808432</v>
      </c>
      <c r="E570" s="42">
        <v>4</v>
      </c>
      <c r="F570" s="113">
        <f t="shared" si="207"/>
        <v>108.94199733781484</v>
      </c>
      <c r="G570" s="42">
        <v>0.1</v>
      </c>
      <c r="H570" s="33" t="s">
        <v>153</v>
      </c>
      <c r="I570" s="109">
        <f t="shared" ref="I570:I573" si="231">6.666+(12.826*(E570)^0.5)*LN(E570)</f>
        <v>42.22722295144743</v>
      </c>
      <c r="J570" s="108">
        <f t="shared" si="230"/>
        <v>0.21113611475723715</v>
      </c>
      <c r="K570" s="126" t="str">
        <f t="shared" si="208"/>
        <v>DEJAR</v>
      </c>
      <c r="L570" s="126" t="str">
        <f t="shared" si="209"/>
        <v>DEPURAR</v>
      </c>
      <c r="M570" s="126" t="str">
        <f t="shared" si="210"/>
        <v>DEPURAR</v>
      </c>
    </row>
    <row r="571" spans="1:13" x14ac:dyDescent="0.25">
      <c r="A571" s="33" t="s">
        <v>60</v>
      </c>
      <c r="B571" s="33">
        <v>33</v>
      </c>
      <c r="C571" s="33" t="s">
        <v>97</v>
      </c>
      <c r="D571" s="34">
        <v>22.281710853421359</v>
      </c>
      <c r="E571" s="42">
        <v>2.5</v>
      </c>
      <c r="F571" s="113">
        <f t="shared" si="207"/>
        <v>389.93118112147022</v>
      </c>
      <c r="G571" s="42">
        <v>0.1</v>
      </c>
      <c r="H571" s="33" t="s">
        <v>153</v>
      </c>
      <c r="I571" s="109">
        <f t="shared" si="231"/>
        <v>25.248088908650967</v>
      </c>
      <c r="J571" s="108">
        <f t="shared" si="230"/>
        <v>0.12624044454325481</v>
      </c>
      <c r="K571" s="126" t="str">
        <f t="shared" si="208"/>
        <v>DEJAR</v>
      </c>
      <c r="L571" s="126" t="str">
        <f t="shared" si="209"/>
        <v>DEPURAR</v>
      </c>
      <c r="M571" s="126" t="str">
        <f t="shared" si="210"/>
        <v>DEPURAR</v>
      </c>
    </row>
    <row r="572" spans="1:13" x14ac:dyDescent="0.25">
      <c r="A572" s="33" t="s">
        <v>60</v>
      </c>
      <c r="B572" s="33">
        <v>34</v>
      </c>
      <c r="C572" s="33" t="s">
        <v>97</v>
      </c>
      <c r="D572" s="34">
        <v>12.414096046906185</v>
      </c>
      <c r="E572" s="42">
        <v>3</v>
      </c>
      <c r="F572" s="113">
        <f t="shared" si="207"/>
        <v>121.03782173178695</v>
      </c>
      <c r="G572" s="42">
        <v>0.1</v>
      </c>
      <c r="H572" s="33" t="s">
        <v>153</v>
      </c>
      <c r="I572" s="109">
        <f t="shared" si="231"/>
        <v>31.07198362279307</v>
      </c>
      <c r="J572" s="108">
        <f t="shared" si="230"/>
        <v>0.15535991811396535</v>
      </c>
      <c r="K572" s="126" t="str">
        <f t="shared" si="208"/>
        <v>DEJAR</v>
      </c>
      <c r="L572" s="126" t="str">
        <f t="shared" si="209"/>
        <v>DEPURAR</v>
      </c>
      <c r="M572" s="126" t="str">
        <f t="shared" si="210"/>
        <v>DEPURAR</v>
      </c>
    </row>
    <row r="573" spans="1:13" x14ac:dyDescent="0.25">
      <c r="A573" s="33" t="s">
        <v>60</v>
      </c>
      <c r="B573" s="33">
        <v>35</v>
      </c>
      <c r="C573" s="33" t="s">
        <v>97</v>
      </c>
      <c r="D573" s="34">
        <v>14.005646822150567</v>
      </c>
      <c r="E573" s="42">
        <v>4</v>
      </c>
      <c r="F573" s="113">
        <f t="shared" si="207"/>
        <v>154.06260543901348</v>
      </c>
      <c r="G573" s="42">
        <v>0.1</v>
      </c>
      <c r="H573" s="33" t="s">
        <v>153</v>
      </c>
      <c r="I573" s="109">
        <f t="shared" si="231"/>
        <v>42.22722295144743</v>
      </c>
      <c r="J573" s="108">
        <f t="shared" si="230"/>
        <v>0.21113611475723715</v>
      </c>
      <c r="K573" s="126" t="str">
        <f t="shared" si="208"/>
        <v>DEJAR</v>
      </c>
      <c r="L573" s="126" t="str">
        <f t="shared" si="209"/>
        <v>DEPURAR</v>
      </c>
      <c r="M573" s="126" t="str">
        <f t="shared" si="210"/>
        <v>DEPURAR</v>
      </c>
    </row>
    <row r="574" spans="1:13" x14ac:dyDescent="0.25">
      <c r="A574" s="33" t="s">
        <v>60</v>
      </c>
      <c r="B574" s="33">
        <v>36</v>
      </c>
      <c r="C574" s="33" t="s">
        <v>106</v>
      </c>
      <c r="D574" s="34">
        <v>14.642267132248321</v>
      </c>
      <c r="E574" s="42">
        <v>3</v>
      </c>
      <c r="F574" s="113">
        <f t="shared" si="207"/>
        <v>168.38660801082264</v>
      </c>
      <c r="G574" s="42">
        <v>0.1</v>
      </c>
      <c r="H574" s="33" t="s">
        <v>170</v>
      </c>
      <c r="I574" s="107">
        <f>0.13647*D574^2.38351</f>
        <v>81.898564993474494</v>
      </c>
      <c r="J574" s="108">
        <f>(I574/1000)*0.5/G574</f>
        <v>0.40949282496737244</v>
      </c>
      <c r="K574" s="126" t="str">
        <f t="shared" si="208"/>
        <v>DEJAR</v>
      </c>
      <c r="L574" s="126" t="str">
        <f t="shared" si="209"/>
        <v>DEPURAR</v>
      </c>
      <c r="M574" s="126" t="str">
        <f t="shared" si="210"/>
        <v>DEPURAR</v>
      </c>
    </row>
    <row r="575" spans="1:13" x14ac:dyDescent="0.25">
      <c r="A575" s="33" t="s">
        <v>60</v>
      </c>
      <c r="B575" s="33">
        <v>37</v>
      </c>
      <c r="C575" s="33" t="s">
        <v>97</v>
      </c>
      <c r="D575" s="34">
        <v>12.414096046906185</v>
      </c>
      <c r="E575" s="42">
        <v>4</v>
      </c>
      <c r="F575" s="113">
        <f t="shared" si="207"/>
        <v>121.03782173178695</v>
      </c>
      <c r="G575" s="42">
        <v>0.1</v>
      </c>
      <c r="H575" s="33" t="s">
        <v>153</v>
      </c>
      <c r="I575" s="109">
        <f t="shared" ref="I575:I576" si="232">6.666+(12.826*(E575)^0.5)*LN(E575)</f>
        <v>42.22722295144743</v>
      </c>
      <c r="J575" s="108">
        <f t="shared" ref="J575:J576" si="233">(I575/1000)*0.5/G575</f>
        <v>0.21113611475723715</v>
      </c>
      <c r="K575" s="126" t="str">
        <f t="shared" si="208"/>
        <v>DEJAR</v>
      </c>
      <c r="L575" s="126" t="str">
        <f t="shared" si="209"/>
        <v>DEPURAR</v>
      </c>
      <c r="M575" s="126" t="str">
        <f t="shared" si="210"/>
        <v>DEPURAR</v>
      </c>
    </row>
    <row r="576" spans="1:13" x14ac:dyDescent="0.25">
      <c r="A576" s="33" t="s">
        <v>60</v>
      </c>
      <c r="B576" s="33">
        <v>38</v>
      </c>
      <c r="C576" s="33" t="s">
        <v>97</v>
      </c>
      <c r="D576" s="34">
        <v>23.236641318567987</v>
      </c>
      <c r="E576" s="42">
        <v>2</v>
      </c>
      <c r="F576" s="113">
        <f t="shared" si="207"/>
        <v>424.07005391761521</v>
      </c>
      <c r="G576" s="42">
        <v>0.1</v>
      </c>
      <c r="H576" s="33" t="s">
        <v>153</v>
      </c>
      <c r="I576" s="109">
        <f t="shared" si="232"/>
        <v>19.238790948127587</v>
      </c>
      <c r="J576" s="108">
        <f t="shared" si="233"/>
        <v>9.6193954740637924E-2</v>
      </c>
      <c r="K576" s="126" t="str">
        <f t="shared" si="208"/>
        <v>DEJAR</v>
      </c>
      <c r="L576" s="126" t="str">
        <f t="shared" si="209"/>
        <v>DEPURAR</v>
      </c>
      <c r="M576" s="126" t="str">
        <f t="shared" si="210"/>
        <v>DEPURAR</v>
      </c>
    </row>
    <row r="577" spans="1:13" x14ac:dyDescent="0.25">
      <c r="A577" s="33" t="s">
        <v>60</v>
      </c>
      <c r="B577" s="33">
        <v>39</v>
      </c>
      <c r="C577" s="33" t="s">
        <v>99</v>
      </c>
      <c r="D577" s="34">
        <v>19.416919457981468</v>
      </c>
      <c r="E577" s="42">
        <v>15</v>
      </c>
      <c r="F577" s="113">
        <f t="shared" si="207"/>
        <v>296.10896427612045</v>
      </c>
      <c r="G577" s="42">
        <v>0.1</v>
      </c>
      <c r="H577" s="33" t="s">
        <v>170</v>
      </c>
      <c r="I577" s="107">
        <f>0.13647*D577^2.38351</f>
        <v>160.48257638179868</v>
      </c>
      <c r="J577" s="108">
        <f>(I577/1000)*0.5/G577</f>
        <v>0.8024128819089934</v>
      </c>
      <c r="K577" s="126" t="str">
        <f t="shared" si="208"/>
        <v>DEJAR</v>
      </c>
      <c r="L577" s="126" t="str">
        <f t="shared" si="209"/>
        <v>DEJAR</v>
      </c>
      <c r="M577" s="126" t="str">
        <f t="shared" si="210"/>
        <v>DEJAR</v>
      </c>
    </row>
    <row r="578" spans="1:13" x14ac:dyDescent="0.25">
      <c r="A578" s="33" t="s">
        <v>60</v>
      </c>
      <c r="B578" s="33">
        <v>40</v>
      </c>
      <c r="C578" s="33" t="s">
        <v>97</v>
      </c>
      <c r="D578" s="34">
        <v>13.369026512052814</v>
      </c>
      <c r="E578" s="42">
        <v>2.5</v>
      </c>
      <c r="F578" s="113">
        <f t="shared" si="207"/>
        <v>140.37522520372926</v>
      </c>
      <c r="G578" s="42">
        <v>0.1</v>
      </c>
      <c r="H578" s="33" t="s">
        <v>153</v>
      </c>
      <c r="I578" s="109">
        <f t="shared" ref="I578:I584" si="234">6.666+(12.826*(E578)^0.5)*LN(E578)</f>
        <v>25.248088908650967</v>
      </c>
      <c r="J578" s="108">
        <f t="shared" ref="J578:J584" si="235">(I578/1000)*0.5/G578</f>
        <v>0.12624044454325481</v>
      </c>
      <c r="K578" s="126" t="str">
        <f t="shared" si="208"/>
        <v>DEJAR</v>
      </c>
      <c r="L578" s="126" t="str">
        <f t="shared" si="209"/>
        <v>DEPURAR</v>
      </c>
      <c r="M578" s="126" t="str">
        <f t="shared" si="210"/>
        <v>DEPURAR</v>
      </c>
    </row>
    <row r="579" spans="1:13" x14ac:dyDescent="0.25">
      <c r="A579" s="33" t="s">
        <v>60</v>
      </c>
      <c r="B579" s="33">
        <v>41</v>
      </c>
      <c r="C579" s="33" t="s">
        <v>97</v>
      </c>
      <c r="D579" s="34">
        <v>9.8676148065151725</v>
      </c>
      <c r="E579" s="42">
        <v>3</v>
      </c>
      <c r="F579" s="113">
        <f t="shared" ref="F579:F642" si="236">(3.1416/4)*D579^2</f>
        <v>76.47425817504751</v>
      </c>
      <c r="G579" s="42">
        <v>0.1</v>
      </c>
      <c r="H579" s="33" t="s">
        <v>153</v>
      </c>
      <c r="I579" s="109">
        <f t="shared" si="234"/>
        <v>31.07198362279307</v>
      </c>
      <c r="J579" s="108">
        <f t="shared" si="235"/>
        <v>0.15535991811396535</v>
      </c>
      <c r="K579" s="126" t="str">
        <f t="shared" ref="K579:K642" si="237">+IF(D579&gt;=10,"DEJAR","DEPURAR")</f>
        <v>DEPURAR</v>
      </c>
      <c r="L579" s="126" t="str">
        <f t="shared" ref="L579:L642" si="238">+IF(E579&gt;=5,"DEJAR","DEPURAR")</f>
        <v>DEPURAR</v>
      </c>
      <c r="M579" s="126" t="str">
        <f t="shared" ref="M579:M642" si="239">+IF(AND(K579="DEJAR",L579="DEJAR"),"DEJAR","DEPURAR")</f>
        <v>DEPURAR</v>
      </c>
    </row>
    <row r="580" spans="1:13" x14ac:dyDescent="0.25">
      <c r="A580" s="33" t="s">
        <v>60</v>
      </c>
      <c r="B580" s="33">
        <v>42</v>
      </c>
      <c r="C580" s="33" t="s">
        <v>97</v>
      </c>
      <c r="D580" s="34">
        <v>14.323956977199444</v>
      </c>
      <c r="E580" s="42">
        <v>3</v>
      </c>
      <c r="F580" s="113">
        <f t="shared" si="236"/>
        <v>161.14502893285245</v>
      </c>
      <c r="G580" s="42">
        <v>0.1</v>
      </c>
      <c r="H580" s="33" t="s">
        <v>153</v>
      </c>
      <c r="I580" s="109">
        <f t="shared" si="234"/>
        <v>31.07198362279307</v>
      </c>
      <c r="J580" s="108">
        <f t="shared" si="235"/>
        <v>0.15535991811396535</v>
      </c>
      <c r="K580" s="126" t="str">
        <f t="shared" si="237"/>
        <v>DEJAR</v>
      </c>
      <c r="L580" s="126" t="str">
        <f t="shared" si="238"/>
        <v>DEPURAR</v>
      </c>
      <c r="M580" s="126" t="str">
        <f t="shared" si="239"/>
        <v>DEPURAR</v>
      </c>
    </row>
    <row r="581" spans="1:13" x14ac:dyDescent="0.25">
      <c r="A581" s="33" t="s">
        <v>60</v>
      </c>
      <c r="B581" s="33">
        <v>43</v>
      </c>
      <c r="C581" s="33" t="s">
        <v>97</v>
      </c>
      <c r="D581" s="34">
        <v>19.735229613030345</v>
      </c>
      <c r="E581" s="42">
        <v>4</v>
      </c>
      <c r="F581" s="113">
        <f t="shared" si="236"/>
        <v>305.89703270019004</v>
      </c>
      <c r="G581" s="42">
        <v>0.1</v>
      </c>
      <c r="H581" s="33" t="s">
        <v>153</v>
      </c>
      <c r="I581" s="109">
        <f t="shared" si="234"/>
        <v>42.22722295144743</v>
      </c>
      <c r="J581" s="108">
        <f t="shared" si="235"/>
        <v>0.21113611475723715</v>
      </c>
      <c r="K581" s="126" t="str">
        <f t="shared" si="237"/>
        <v>DEJAR</v>
      </c>
      <c r="L581" s="126" t="str">
        <f t="shared" si="238"/>
        <v>DEPURAR</v>
      </c>
      <c r="M581" s="126" t="str">
        <f t="shared" si="239"/>
        <v>DEPURAR</v>
      </c>
    </row>
    <row r="582" spans="1:13" x14ac:dyDescent="0.25">
      <c r="A582" s="33" t="s">
        <v>60</v>
      </c>
      <c r="B582" s="33">
        <v>44</v>
      </c>
      <c r="C582" s="33" t="s">
        <v>97</v>
      </c>
      <c r="D582" s="34">
        <v>10.504235116612925</v>
      </c>
      <c r="E582" s="42">
        <v>3</v>
      </c>
      <c r="F582" s="113">
        <f t="shared" si="236"/>
        <v>86.660215559445092</v>
      </c>
      <c r="G582" s="42">
        <v>0.1</v>
      </c>
      <c r="H582" s="33" t="s">
        <v>153</v>
      </c>
      <c r="I582" s="109">
        <f t="shared" si="234"/>
        <v>31.07198362279307</v>
      </c>
      <c r="J582" s="108">
        <f t="shared" si="235"/>
        <v>0.15535991811396535</v>
      </c>
      <c r="K582" s="126" t="str">
        <f t="shared" si="237"/>
        <v>DEJAR</v>
      </c>
      <c r="L582" s="126" t="str">
        <f t="shared" si="238"/>
        <v>DEPURAR</v>
      </c>
      <c r="M582" s="126" t="str">
        <f t="shared" si="239"/>
        <v>DEPURAR</v>
      </c>
    </row>
    <row r="583" spans="1:13" x14ac:dyDescent="0.25">
      <c r="A583" s="33" t="s">
        <v>60</v>
      </c>
      <c r="B583" s="33">
        <v>45</v>
      </c>
      <c r="C583" s="33" t="s">
        <v>97</v>
      </c>
      <c r="D583" s="34">
        <v>10.504235116612925</v>
      </c>
      <c r="E583" s="42">
        <v>3</v>
      </c>
      <c r="F583" s="113">
        <f t="shared" si="236"/>
        <v>86.660215559445092</v>
      </c>
      <c r="G583" s="42">
        <v>0.1</v>
      </c>
      <c r="H583" s="33" t="s">
        <v>153</v>
      </c>
      <c r="I583" s="109">
        <f t="shared" si="234"/>
        <v>31.07198362279307</v>
      </c>
      <c r="J583" s="108">
        <f t="shared" si="235"/>
        <v>0.15535991811396535</v>
      </c>
      <c r="K583" s="126" t="str">
        <f t="shared" si="237"/>
        <v>DEJAR</v>
      </c>
      <c r="L583" s="126" t="str">
        <f t="shared" si="238"/>
        <v>DEPURAR</v>
      </c>
      <c r="M583" s="126" t="str">
        <f t="shared" si="239"/>
        <v>DEPURAR</v>
      </c>
    </row>
    <row r="584" spans="1:13" x14ac:dyDescent="0.25">
      <c r="A584" s="33" t="s">
        <v>60</v>
      </c>
      <c r="B584" s="33">
        <v>47</v>
      </c>
      <c r="C584" s="33" t="s">
        <v>97</v>
      </c>
      <c r="D584" s="34">
        <v>11.777475736808432</v>
      </c>
      <c r="E584" s="42">
        <v>3</v>
      </c>
      <c r="F584" s="113">
        <f t="shared" si="236"/>
        <v>108.94199733781484</v>
      </c>
      <c r="G584" s="42">
        <v>0.1</v>
      </c>
      <c r="H584" s="33" t="s">
        <v>153</v>
      </c>
      <c r="I584" s="109">
        <f t="shared" si="234"/>
        <v>31.07198362279307</v>
      </c>
      <c r="J584" s="108">
        <f t="shared" si="235"/>
        <v>0.15535991811396535</v>
      </c>
      <c r="K584" s="126" t="str">
        <f t="shared" si="237"/>
        <v>DEJAR</v>
      </c>
      <c r="L584" s="126" t="str">
        <f t="shared" si="238"/>
        <v>DEPURAR</v>
      </c>
      <c r="M584" s="126" t="str">
        <f t="shared" si="239"/>
        <v>DEPURAR</v>
      </c>
    </row>
    <row r="585" spans="1:13" x14ac:dyDescent="0.25">
      <c r="A585" s="33" t="s">
        <v>60</v>
      </c>
      <c r="B585" s="33">
        <v>48</v>
      </c>
      <c r="C585" s="33" t="s">
        <v>127</v>
      </c>
      <c r="D585" s="34">
        <v>35.014117055376417</v>
      </c>
      <c r="E585" s="42">
        <v>20</v>
      </c>
      <c r="F585" s="113">
        <f t="shared" si="236"/>
        <v>962.89128399383446</v>
      </c>
      <c r="G585" s="42">
        <v>0.1</v>
      </c>
      <c r="H585" s="33" t="s">
        <v>170</v>
      </c>
      <c r="I585" s="107">
        <f>0.13647*D585^2.38351</f>
        <v>654.26886201952004</v>
      </c>
      <c r="J585" s="108">
        <f>(I585/1000)*0.5/G585</f>
        <v>3.2713443100976001</v>
      </c>
      <c r="K585" s="126" t="str">
        <f t="shared" si="237"/>
        <v>DEJAR</v>
      </c>
      <c r="L585" s="126" t="str">
        <f t="shared" si="238"/>
        <v>DEJAR</v>
      </c>
      <c r="M585" s="126" t="str">
        <f t="shared" si="239"/>
        <v>DEJAR</v>
      </c>
    </row>
    <row r="586" spans="1:13" x14ac:dyDescent="0.25">
      <c r="A586" s="33" t="s">
        <v>60</v>
      </c>
      <c r="B586" s="33">
        <v>49</v>
      </c>
      <c r="C586" s="33" t="s">
        <v>97</v>
      </c>
      <c r="D586" s="34">
        <v>13.050716357003939</v>
      </c>
      <c r="E586" s="42">
        <v>3</v>
      </c>
      <c r="F586" s="113">
        <f t="shared" si="236"/>
        <v>133.77026846228395</v>
      </c>
      <c r="G586" s="42">
        <v>0.1</v>
      </c>
      <c r="H586" s="33" t="s">
        <v>153</v>
      </c>
      <c r="I586" s="109">
        <f t="shared" ref="I586:I588" si="240">6.666+(12.826*(E586)^0.5)*LN(E586)</f>
        <v>31.07198362279307</v>
      </c>
      <c r="J586" s="108">
        <f t="shared" ref="J586:J588" si="241">(I586/1000)*0.5/G586</f>
        <v>0.15535991811396535</v>
      </c>
      <c r="K586" s="126" t="str">
        <f t="shared" si="237"/>
        <v>DEJAR</v>
      </c>
      <c r="L586" s="126" t="str">
        <f t="shared" si="238"/>
        <v>DEPURAR</v>
      </c>
      <c r="M586" s="126" t="str">
        <f t="shared" si="239"/>
        <v>DEPURAR</v>
      </c>
    </row>
    <row r="587" spans="1:13" x14ac:dyDescent="0.25">
      <c r="A587" s="33" t="s">
        <v>60</v>
      </c>
      <c r="B587" s="33">
        <v>50</v>
      </c>
      <c r="C587" s="33" t="s">
        <v>97</v>
      </c>
      <c r="D587" s="34">
        <v>13.369026512052814</v>
      </c>
      <c r="E587" s="42">
        <v>1.5</v>
      </c>
      <c r="F587" s="113">
        <f t="shared" si="236"/>
        <v>140.37522520372926</v>
      </c>
      <c r="G587" s="42">
        <v>0.1</v>
      </c>
      <c r="H587" s="33" t="s">
        <v>153</v>
      </c>
      <c r="I587" s="109">
        <f t="shared" si="240"/>
        <v>13.035280163655273</v>
      </c>
      <c r="J587" s="108">
        <f t="shared" si="241"/>
        <v>6.5176400818276359E-2</v>
      </c>
      <c r="K587" s="126" t="str">
        <f t="shared" si="237"/>
        <v>DEJAR</v>
      </c>
      <c r="L587" s="126" t="str">
        <f t="shared" si="238"/>
        <v>DEPURAR</v>
      </c>
      <c r="M587" s="126" t="str">
        <f t="shared" si="239"/>
        <v>DEPURAR</v>
      </c>
    </row>
    <row r="588" spans="1:13" x14ac:dyDescent="0.25">
      <c r="A588" s="33" t="s">
        <v>60</v>
      </c>
      <c r="B588" s="33">
        <v>51</v>
      </c>
      <c r="C588" s="33" t="s">
        <v>97</v>
      </c>
      <c r="D588" s="34">
        <v>17.825368682737086</v>
      </c>
      <c r="E588" s="42">
        <v>1.5</v>
      </c>
      <c r="F588" s="113">
        <f t="shared" si="236"/>
        <v>249.55595591774087</v>
      </c>
      <c r="G588" s="42">
        <v>0.1</v>
      </c>
      <c r="H588" s="33" t="s">
        <v>153</v>
      </c>
      <c r="I588" s="109">
        <f t="shared" si="240"/>
        <v>13.035280163655273</v>
      </c>
      <c r="J588" s="108">
        <f t="shared" si="241"/>
        <v>6.5176400818276359E-2</v>
      </c>
      <c r="K588" s="126" t="str">
        <f t="shared" si="237"/>
        <v>DEJAR</v>
      </c>
      <c r="L588" s="126" t="str">
        <f t="shared" si="238"/>
        <v>DEPURAR</v>
      </c>
      <c r="M588" s="126" t="str">
        <f t="shared" si="239"/>
        <v>DEPURAR</v>
      </c>
    </row>
    <row r="589" spans="1:13" x14ac:dyDescent="0.25">
      <c r="A589" s="33" t="s">
        <v>60</v>
      </c>
      <c r="B589" s="33">
        <v>52</v>
      </c>
      <c r="C589" s="33" t="s">
        <v>127</v>
      </c>
      <c r="D589" s="34">
        <v>39.788769381109567</v>
      </c>
      <c r="E589" s="42">
        <v>15</v>
      </c>
      <c r="F589" s="113">
        <f t="shared" si="236"/>
        <v>1243.4030010250963</v>
      </c>
      <c r="G589" s="42">
        <v>0.1</v>
      </c>
      <c r="H589" s="33" t="s">
        <v>170</v>
      </c>
      <c r="I589" s="107">
        <f>0.13647*D589^2.38351</f>
        <v>887.3242648534698</v>
      </c>
      <c r="J589" s="108">
        <f>(I589/1000)*0.5/G589</f>
        <v>4.4366213242673487</v>
      </c>
      <c r="K589" s="126" t="str">
        <f t="shared" si="237"/>
        <v>DEJAR</v>
      </c>
      <c r="L589" s="126" t="str">
        <f t="shared" si="238"/>
        <v>DEJAR</v>
      </c>
      <c r="M589" s="126" t="str">
        <f t="shared" si="239"/>
        <v>DEJAR</v>
      </c>
    </row>
    <row r="590" spans="1:13" x14ac:dyDescent="0.25">
      <c r="A590" s="33" t="s">
        <v>60</v>
      </c>
      <c r="B590" s="33">
        <v>53</v>
      </c>
      <c r="C590" s="33" t="s">
        <v>97</v>
      </c>
      <c r="D590" s="34">
        <v>13.369026512052814</v>
      </c>
      <c r="E590" s="42">
        <v>1.5</v>
      </c>
      <c r="F590" s="113">
        <f t="shared" si="236"/>
        <v>140.37522520372926</v>
      </c>
      <c r="G590" s="42">
        <v>0.1</v>
      </c>
      <c r="H590" s="33" t="s">
        <v>153</v>
      </c>
      <c r="I590" s="109">
        <f>6.666+(12.826*(E590)^0.5)*LN(E590)</f>
        <v>13.035280163655273</v>
      </c>
      <c r="J590" s="108">
        <f>(I590/1000)*0.5/G590</f>
        <v>6.5176400818276359E-2</v>
      </c>
      <c r="K590" s="126" t="str">
        <f t="shared" si="237"/>
        <v>DEJAR</v>
      </c>
      <c r="L590" s="126" t="str">
        <f t="shared" si="238"/>
        <v>DEPURAR</v>
      </c>
      <c r="M590" s="126" t="str">
        <f t="shared" si="239"/>
        <v>DEPURAR</v>
      </c>
    </row>
    <row r="591" spans="1:13" x14ac:dyDescent="0.25">
      <c r="A591" s="33" t="s">
        <v>60</v>
      </c>
      <c r="B591" s="33">
        <v>55</v>
      </c>
      <c r="C591" s="33" t="s">
        <v>128</v>
      </c>
      <c r="D591" s="34">
        <v>15.278887442346074</v>
      </c>
      <c r="E591" s="42">
        <v>15</v>
      </c>
      <c r="F591" s="113">
        <f t="shared" si="236"/>
        <v>183.34723291915657</v>
      </c>
      <c r="G591" s="42">
        <v>0.1</v>
      </c>
      <c r="H591" s="33" t="s">
        <v>170</v>
      </c>
      <c r="I591" s="107">
        <f t="shared" ref="I591:I593" si="242">0.13647*D591^2.38351</f>
        <v>90.642458108728349</v>
      </c>
      <c r="J591" s="108">
        <f t="shared" ref="J591:J596" si="243">(I591/1000)*0.5/G591</f>
        <v>0.45321229054364176</v>
      </c>
      <c r="K591" s="126" t="str">
        <f t="shared" si="237"/>
        <v>DEJAR</v>
      </c>
      <c r="L591" s="126" t="str">
        <f t="shared" si="238"/>
        <v>DEJAR</v>
      </c>
      <c r="M591" s="126" t="str">
        <f t="shared" si="239"/>
        <v>DEJAR</v>
      </c>
    </row>
    <row r="592" spans="1:13" x14ac:dyDescent="0.25">
      <c r="A592" s="33" t="s">
        <v>60</v>
      </c>
      <c r="B592" s="33">
        <v>56</v>
      </c>
      <c r="C592" s="33" t="s">
        <v>126</v>
      </c>
      <c r="D592" s="34">
        <v>74.802886436485991</v>
      </c>
      <c r="E592" s="42">
        <v>25</v>
      </c>
      <c r="F592" s="113">
        <f t="shared" si="236"/>
        <v>4394.6835668231006</v>
      </c>
      <c r="G592" s="42">
        <v>0.1</v>
      </c>
      <c r="H592" s="33" t="s">
        <v>170</v>
      </c>
      <c r="I592" s="107">
        <f t="shared" si="242"/>
        <v>3995.2166344686752</v>
      </c>
      <c r="J592" s="108">
        <f t="shared" si="243"/>
        <v>19.976083172343372</v>
      </c>
      <c r="K592" s="126" t="str">
        <f t="shared" si="237"/>
        <v>DEJAR</v>
      </c>
      <c r="L592" s="126" t="str">
        <f t="shared" si="238"/>
        <v>DEJAR</v>
      </c>
      <c r="M592" s="126" t="str">
        <f t="shared" si="239"/>
        <v>DEJAR</v>
      </c>
    </row>
    <row r="593" spans="1:13" x14ac:dyDescent="0.25">
      <c r="A593" s="33" t="s">
        <v>61</v>
      </c>
      <c r="B593" s="33">
        <v>1</v>
      </c>
      <c r="C593" s="33" t="s">
        <v>127</v>
      </c>
      <c r="D593" s="34">
        <v>29.602844419545519</v>
      </c>
      <c r="E593" s="42">
        <v>5</v>
      </c>
      <c r="F593" s="113">
        <f t="shared" si="236"/>
        <v>688.26832357542776</v>
      </c>
      <c r="G593" s="42">
        <v>0.1</v>
      </c>
      <c r="H593" s="33" t="s">
        <v>170</v>
      </c>
      <c r="I593" s="107">
        <f t="shared" si="242"/>
        <v>438.50562179287272</v>
      </c>
      <c r="J593" s="108">
        <f t="shared" si="243"/>
        <v>2.1925281089643636</v>
      </c>
      <c r="K593" s="126" t="str">
        <f t="shared" si="237"/>
        <v>DEJAR</v>
      </c>
      <c r="L593" s="126" t="str">
        <f t="shared" si="238"/>
        <v>DEJAR</v>
      </c>
      <c r="M593" s="126" t="str">
        <f t="shared" si="239"/>
        <v>DEJAR</v>
      </c>
    </row>
    <row r="594" spans="1:13" x14ac:dyDescent="0.25">
      <c r="A594" s="33" t="s">
        <v>61</v>
      </c>
      <c r="B594" s="33">
        <v>2</v>
      </c>
      <c r="C594" s="33" t="s">
        <v>97</v>
      </c>
      <c r="D594" s="34">
        <v>12.732406201955062</v>
      </c>
      <c r="E594" s="42">
        <v>3</v>
      </c>
      <c r="F594" s="113">
        <f t="shared" si="236"/>
        <v>127.32446730496986</v>
      </c>
      <c r="G594" s="42">
        <v>0.1</v>
      </c>
      <c r="H594" s="33" t="s">
        <v>153</v>
      </c>
      <c r="I594" s="109">
        <f t="shared" ref="I594:I596" si="244">6.666+(12.826*(E594)^0.5)*LN(E594)</f>
        <v>31.07198362279307</v>
      </c>
      <c r="J594" s="108">
        <f t="shared" si="243"/>
        <v>0.15535991811396535</v>
      </c>
      <c r="K594" s="126" t="str">
        <f t="shared" si="237"/>
        <v>DEJAR</v>
      </c>
      <c r="L594" s="126" t="str">
        <f t="shared" si="238"/>
        <v>DEPURAR</v>
      </c>
      <c r="M594" s="126" t="str">
        <f t="shared" si="239"/>
        <v>DEPURAR</v>
      </c>
    </row>
    <row r="595" spans="1:13" x14ac:dyDescent="0.25">
      <c r="A595" s="33" t="s">
        <v>61</v>
      </c>
      <c r="B595" s="33">
        <v>3</v>
      </c>
      <c r="C595" s="33" t="s">
        <v>97</v>
      </c>
      <c r="D595" s="34">
        <v>13.687336667101691</v>
      </c>
      <c r="E595" s="42">
        <v>3</v>
      </c>
      <c r="F595" s="113">
        <f t="shared" si="236"/>
        <v>147.13933752930578</v>
      </c>
      <c r="G595" s="42">
        <v>0.1</v>
      </c>
      <c r="H595" s="33" t="s">
        <v>153</v>
      </c>
      <c r="I595" s="109">
        <f t="shared" si="244"/>
        <v>31.07198362279307</v>
      </c>
      <c r="J595" s="108">
        <f t="shared" si="243"/>
        <v>0.15535991811396535</v>
      </c>
      <c r="K595" s="126" t="str">
        <f t="shared" si="237"/>
        <v>DEJAR</v>
      </c>
      <c r="L595" s="126" t="str">
        <f t="shared" si="238"/>
        <v>DEPURAR</v>
      </c>
      <c r="M595" s="126" t="str">
        <f t="shared" si="239"/>
        <v>DEPURAR</v>
      </c>
    </row>
    <row r="596" spans="1:13" x14ac:dyDescent="0.25">
      <c r="A596" s="33" t="s">
        <v>61</v>
      </c>
      <c r="B596" s="33">
        <v>4</v>
      </c>
      <c r="C596" s="33" t="s">
        <v>97</v>
      </c>
      <c r="D596" s="34">
        <v>14.642267132248321</v>
      </c>
      <c r="E596" s="42">
        <v>3</v>
      </c>
      <c r="F596" s="113">
        <f t="shared" si="236"/>
        <v>168.38660801082264</v>
      </c>
      <c r="G596" s="42">
        <v>0.1</v>
      </c>
      <c r="H596" s="33" t="s">
        <v>153</v>
      </c>
      <c r="I596" s="109">
        <f t="shared" si="244"/>
        <v>31.07198362279307</v>
      </c>
      <c r="J596" s="108">
        <f t="shared" si="243"/>
        <v>0.15535991811396535</v>
      </c>
      <c r="K596" s="126" t="str">
        <f t="shared" si="237"/>
        <v>DEJAR</v>
      </c>
      <c r="L596" s="126" t="str">
        <f t="shared" si="238"/>
        <v>DEPURAR</v>
      </c>
      <c r="M596" s="126" t="str">
        <f t="shared" si="239"/>
        <v>DEPURAR</v>
      </c>
    </row>
    <row r="597" spans="1:13" x14ac:dyDescent="0.25">
      <c r="A597" s="33" t="s">
        <v>61</v>
      </c>
      <c r="B597" s="33">
        <v>5</v>
      </c>
      <c r="C597" s="33" t="s">
        <v>105</v>
      </c>
      <c r="D597" s="34">
        <v>26.738053024105628</v>
      </c>
      <c r="E597" s="42">
        <v>8</v>
      </c>
      <c r="F597" s="113">
        <f t="shared" si="236"/>
        <v>561.50090081491703</v>
      </c>
      <c r="G597" s="42">
        <v>0.1</v>
      </c>
      <c r="H597" s="33" t="s">
        <v>170</v>
      </c>
      <c r="I597" s="107">
        <f>0.13647*D597^2.38351</f>
        <v>344.0450343192262</v>
      </c>
      <c r="J597" s="108">
        <f>(I597/1000)*0.5/G597</f>
        <v>1.720225171596131</v>
      </c>
      <c r="K597" s="126" t="str">
        <f t="shared" si="237"/>
        <v>DEJAR</v>
      </c>
      <c r="L597" s="126" t="str">
        <f t="shared" si="238"/>
        <v>DEJAR</v>
      </c>
      <c r="M597" s="126" t="str">
        <f t="shared" si="239"/>
        <v>DEJAR</v>
      </c>
    </row>
    <row r="598" spans="1:13" x14ac:dyDescent="0.25">
      <c r="A598" s="33" t="s">
        <v>61</v>
      </c>
      <c r="B598" s="33">
        <v>6</v>
      </c>
      <c r="C598" s="33" t="s">
        <v>97</v>
      </c>
      <c r="D598" s="34">
        <v>12.732406201955062</v>
      </c>
      <c r="E598" s="42">
        <v>3</v>
      </c>
      <c r="F598" s="113">
        <f t="shared" si="236"/>
        <v>127.32446730496986</v>
      </c>
      <c r="G598" s="42">
        <v>0.1</v>
      </c>
      <c r="H598" s="33" t="s">
        <v>153</v>
      </c>
      <c r="I598" s="109">
        <f t="shared" ref="I598:I606" si="245">6.666+(12.826*(E598)^0.5)*LN(E598)</f>
        <v>31.07198362279307</v>
      </c>
      <c r="J598" s="108">
        <f t="shared" ref="J598:J606" si="246">(I598/1000)*0.5/G598</f>
        <v>0.15535991811396535</v>
      </c>
      <c r="K598" s="126" t="str">
        <f t="shared" si="237"/>
        <v>DEJAR</v>
      </c>
      <c r="L598" s="126" t="str">
        <f t="shared" si="238"/>
        <v>DEPURAR</v>
      </c>
      <c r="M598" s="126" t="str">
        <f t="shared" si="239"/>
        <v>DEPURAR</v>
      </c>
    </row>
    <row r="599" spans="1:13" x14ac:dyDescent="0.25">
      <c r="A599" s="33" t="s">
        <v>61</v>
      </c>
      <c r="B599" s="33">
        <v>7</v>
      </c>
      <c r="C599" s="33" t="s">
        <v>97</v>
      </c>
      <c r="D599" s="34">
        <v>12.414096046906185</v>
      </c>
      <c r="E599" s="42">
        <v>4</v>
      </c>
      <c r="F599" s="113">
        <f t="shared" si="236"/>
        <v>121.03782173178695</v>
      </c>
      <c r="G599" s="42">
        <v>0.1</v>
      </c>
      <c r="H599" s="33" t="s">
        <v>153</v>
      </c>
      <c r="I599" s="109">
        <f t="shared" si="245"/>
        <v>42.22722295144743</v>
      </c>
      <c r="J599" s="108">
        <f t="shared" si="246"/>
        <v>0.21113611475723715</v>
      </c>
      <c r="K599" s="126" t="str">
        <f t="shared" si="237"/>
        <v>DEJAR</v>
      </c>
      <c r="L599" s="126" t="str">
        <f t="shared" si="238"/>
        <v>DEPURAR</v>
      </c>
      <c r="M599" s="126" t="str">
        <f t="shared" si="239"/>
        <v>DEPURAR</v>
      </c>
    </row>
    <row r="600" spans="1:13" x14ac:dyDescent="0.25">
      <c r="A600" s="33" t="s">
        <v>61</v>
      </c>
      <c r="B600" s="33">
        <v>8</v>
      </c>
      <c r="C600" s="33" t="s">
        <v>97</v>
      </c>
      <c r="D600" s="34">
        <v>13.369026512052814</v>
      </c>
      <c r="E600" s="42">
        <v>3</v>
      </c>
      <c r="F600" s="113">
        <f t="shared" si="236"/>
        <v>140.37522520372926</v>
      </c>
      <c r="G600" s="42">
        <v>0.1</v>
      </c>
      <c r="H600" s="33" t="s">
        <v>153</v>
      </c>
      <c r="I600" s="109">
        <f t="shared" si="245"/>
        <v>31.07198362279307</v>
      </c>
      <c r="J600" s="108">
        <f t="shared" si="246"/>
        <v>0.15535991811396535</v>
      </c>
      <c r="K600" s="126" t="str">
        <f t="shared" si="237"/>
        <v>DEJAR</v>
      </c>
      <c r="L600" s="126" t="str">
        <f t="shared" si="238"/>
        <v>DEPURAR</v>
      </c>
      <c r="M600" s="126" t="str">
        <f t="shared" si="239"/>
        <v>DEPURAR</v>
      </c>
    </row>
    <row r="601" spans="1:13" x14ac:dyDescent="0.25">
      <c r="A601" s="33" t="s">
        <v>61</v>
      </c>
      <c r="B601" s="33">
        <v>9</v>
      </c>
      <c r="C601" s="33" t="s">
        <v>97</v>
      </c>
      <c r="D601" s="34">
        <v>13.687336667101691</v>
      </c>
      <c r="E601" s="42">
        <v>3</v>
      </c>
      <c r="F601" s="113">
        <f t="shared" si="236"/>
        <v>147.13933752930578</v>
      </c>
      <c r="G601" s="42">
        <v>0.1</v>
      </c>
      <c r="H601" s="33" t="s">
        <v>153</v>
      </c>
      <c r="I601" s="109">
        <f t="shared" si="245"/>
        <v>31.07198362279307</v>
      </c>
      <c r="J601" s="108">
        <f t="shared" si="246"/>
        <v>0.15535991811396535</v>
      </c>
      <c r="K601" s="126" t="str">
        <f t="shared" si="237"/>
        <v>DEJAR</v>
      </c>
      <c r="L601" s="126" t="str">
        <f t="shared" si="238"/>
        <v>DEPURAR</v>
      </c>
      <c r="M601" s="126" t="str">
        <f t="shared" si="239"/>
        <v>DEPURAR</v>
      </c>
    </row>
    <row r="602" spans="1:13" x14ac:dyDescent="0.25">
      <c r="A602" s="33" t="s">
        <v>61</v>
      </c>
      <c r="B602" s="33">
        <v>10</v>
      </c>
      <c r="C602" s="33" t="s">
        <v>97</v>
      </c>
      <c r="D602" s="34">
        <v>14.642267132248321</v>
      </c>
      <c r="E602" s="42">
        <v>4</v>
      </c>
      <c r="F602" s="113">
        <f t="shared" si="236"/>
        <v>168.38660801082264</v>
      </c>
      <c r="G602" s="42">
        <v>0.1</v>
      </c>
      <c r="H602" s="33" t="s">
        <v>153</v>
      </c>
      <c r="I602" s="109">
        <f t="shared" si="245"/>
        <v>42.22722295144743</v>
      </c>
      <c r="J602" s="108">
        <f t="shared" si="246"/>
        <v>0.21113611475723715</v>
      </c>
      <c r="K602" s="126" t="str">
        <f t="shared" si="237"/>
        <v>DEJAR</v>
      </c>
      <c r="L602" s="126" t="str">
        <f t="shared" si="238"/>
        <v>DEPURAR</v>
      </c>
      <c r="M602" s="126" t="str">
        <f t="shared" si="239"/>
        <v>DEPURAR</v>
      </c>
    </row>
    <row r="603" spans="1:13" x14ac:dyDescent="0.25">
      <c r="A603" s="33" t="s">
        <v>61</v>
      </c>
      <c r="B603" s="33">
        <v>11</v>
      </c>
      <c r="C603" s="33" t="s">
        <v>97</v>
      </c>
      <c r="D603" s="34">
        <v>12.732406201955062</v>
      </c>
      <c r="E603" s="42">
        <v>3</v>
      </c>
      <c r="F603" s="113">
        <f t="shared" si="236"/>
        <v>127.32446730496986</v>
      </c>
      <c r="G603" s="42">
        <v>0.1</v>
      </c>
      <c r="H603" s="33" t="s">
        <v>153</v>
      </c>
      <c r="I603" s="109">
        <f t="shared" si="245"/>
        <v>31.07198362279307</v>
      </c>
      <c r="J603" s="108">
        <f t="shared" si="246"/>
        <v>0.15535991811396535</v>
      </c>
      <c r="K603" s="126" t="str">
        <f t="shared" si="237"/>
        <v>DEJAR</v>
      </c>
      <c r="L603" s="126" t="str">
        <f t="shared" si="238"/>
        <v>DEPURAR</v>
      </c>
      <c r="M603" s="126" t="str">
        <f t="shared" si="239"/>
        <v>DEPURAR</v>
      </c>
    </row>
    <row r="604" spans="1:13" x14ac:dyDescent="0.25">
      <c r="A604" s="33" t="s">
        <v>61</v>
      </c>
      <c r="B604" s="33">
        <v>12</v>
      </c>
      <c r="C604" s="33" t="s">
        <v>97</v>
      </c>
      <c r="D604" s="34">
        <v>28.647913954398888</v>
      </c>
      <c r="E604" s="42">
        <v>8</v>
      </c>
      <c r="F604" s="113">
        <f t="shared" si="236"/>
        <v>644.58011573140982</v>
      </c>
      <c r="G604" s="42">
        <v>0.1</v>
      </c>
      <c r="H604" s="33" t="s">
        <v>153</v>
      </c>
      <c r="I604" s="109">
        <f t="shared" si="245"/>
        <v>82.102745688765523</v>
      </c>
      <c r="J604" s="108">
        <f t="shared" si="246"/>
        <v>0.41051372844382761</v>
      </c>
      <c r="K604" s="126" t="str">
        <f t="shared" si="237"/>
        <v>DEJAR</v>
      </c>
      <c r="L604" s="126" t="str">
        <f t="shared" si="238"/>
        <v>DEJAR</v>
      </c>
      <c r="M604" s="126" t="str">
        <f t="shared" si="239"/>
        <v>DEJAR</v>
      </c>
    </row>
    <row r="605" spans="1:13" x14ac:dyDescent="0.25">
      <c r="A605" s="33" t="s">
        <v>61</v>
      </c>
      <c r="B605" s="33">
        <v>13</v>
      </c>
      <c r="C605" s="33" t="s">
        <v>97</v>
      </c>
      <c r="D605" s="34">
        <v>15.915507752443826</v>
      </c>
      <c r="E605" s="42">
        <v>4</v>
      </c>
      <c r="F605" s="113">
        <f t="shared" si="236"/>
        <v>198.94448016401537</v>
      </c>
      <c r="G605" s="42">
        <v>0.1</v>
      </c>
      <c r="H605" s="33" t="s">
        <v>153</v>
      </c>
      <c r="I605" s="109">
        <f t="shared" si="245"/>
        <v>42.22722295144743</v>
      </c>
      <c r="J605" s="108">
        <f t="shared" si="246"/>
        <v>0.21113611475723715</v>
      </c>
      <c r="K605" s="126" t="str">
        <f t="shared" si="237"/>
        <v>DEJAR</v>
      </c>
      <c r="L605" s="126" t="str">
        <f t="shared" si="238"/>
        <v>DEPURAR</v>
      </c>
      <c r="M605" s="126" t="str">
        <f t="shared" si="239"/>
        <v>DEPURAR</v>
      </c>
    </row>
    <row r="606" spans="1:13" x14ac:dyDescent="0.25">
      <c r="A606" s="33" t="s">
        <v>61</v>
      </c>
      <c r="B606" s="33">
        <v>14</v>
      </c>
      <c r="C606" s="33" t="s">
        <v>97</v>
      </c>
      <c r="D606" s="34">
        <v>28.647913954398888</v>
      </c>
      <c r="E606" s="42">
        <v>7</v>
      </c>
      <c r="F606" s="113">
        <f t="shared" si="236"/>
        <v>644.58011573140982</v>
      </c>
      <c r="G606" s="42">
        <v>0.1</v>
      </c>
      <c r="H606" s="33" t="s">
        <v>153</v>
      </c>
      <c r="I606" s="109">
        <f t="shared" si="245"/>
        <v>72.699305651915452</v>
      </c>
      <c r="J606" s="108">
        <f t="shared" si="246"/>
        <v>0.36349652825957729</v>
      </c>
      <c r="K606" s="126" t="str">
        <f t="shared" si="237"/>
        <v>DEJAR</v>
      </c>
      <c r="L606" s="126" t="str">
        <f t="shared" si="238"/>
        <v>DEJAR</v>
      </c>
      <c r="M606" s="126" t="str">
        <f t="shared" si="239"/>
        <v>DEJAR</v>
      </c>
    </row>
    <row r="607" spans="1:13" x14ac:dyDescent="0.25">
      <c r="A607" s="33" t="s">
        <v>61</v>
      </c>
      <c r="B607" s="33">
        <v>15</v>
      </c>
      <c r="C607" s="33" t="s">
        <v>127</v>
      </c>
      <c r="D607" s="34">
        <v>28.011293644301134</v>
      </c>
      <c r="E607" s="42">
        <v>9</v>
      </c>
      <c r="F607" s="113">
        <f t="shared" si="236"/>
        <v>616.25042175605392</v>
      </c>
      <c r="G607" s="42">
        <v>0.1</v>
      </c>
      <c r="H607" s="33" t="s">
        <v>170</v>
      </c>
      <c r="I607" s="107">
        <f>0.13647*D607^2.38351</f>
        <v>384.38839432942848</v>
      </c>
      <c r="J607" s="108">
        <f>(I607/1000)*0.5/G607</f>
        <v>1.9219419716471424</v>
      </c>
      <c r="K607" s="126" t="str">
        <f t="shared" si="237"/>
        <v>DEJAR</v>
      </c>
      <c r="L607" s="126" t="str">
        <f t="shared" si="238"/>
        <v>DEJAR</v>
      </c>
      <c r="M607" s="126" t="str">
        <f t="shared" si="239"/>
        <v>DEJAR</v>
      </c>
    </row>
    <row r="608" spans="1:13" x14ac:dyDescent="0.25">
      <c r="A608" s="33" t="s">
        <v>61</v>
      </c>
      <c r="B608" s="33">
        <v>16</v>
      </c>
      <c r="C608" s="33" t="s">
        <v>97</v>
      </c>
      <c r="D608" s="34">
        <v>20.053539768079222</v>
      </c>
      <c r="E608" s="42">
        <v>4</v>
      </c>
      <c r="F608" s="113">
        <f t="shared" si="236"/>
        <v>315.84425670839084</v>
      </c>
      <c r="G608" s="42">
        <v>0.1</v>
      </c>
      <c r="H608" s="33" t="s">
        <v>153</v>
      </c>
      <c r="I608" s="109">
        <f>6.666+(12.826*(E608)^0.5)*LN(E608)</f>
        <v>42.22722295144743</v>
      </c>
      <c r="J608" s="108">
        <f>(I608/1000)*0.5/G608</f>
        <v>0.21113611475723715</v>
      </c>
      <c r="K608" s="126" t="str">
        <f t="shared" si="237"/>
        <v>DEJAR</v>
      </c>
      <c r="L608" s="126" t="str">
        <f t="shared" si="238"/>
        <v>DEPURAR</v>
      </c>
      <c r="M608" s="126" t="str">
        <f t="shared" si="239"/>
        <v>DEPURAR</v>
      </c>
    </row>
    <row r="609" spans="1:13" x14ac:dyDescent="0.25">
      <c r="A609" s="33" t="s">
        <v>61</v>
      </c>
      <c r="B609" s="33">
        <v>17</v>
      </c>
      <c r="C609" s="33" t="s">
        <v>99</v>
      </c>
      <c r="D609" s="34">
        <v>47.428213102282605</v>
      </c>
      <c r="E609" s="42">
        <v>18</v>
      </c>
      <c r="F609" s="113">
        <f t="shared" si="236"/>
        <v>1766.7065616485222</v>
      </c>
      <c r="G609" s="42">
        <v>0.1</v>
      </c>
      <c r="H609" s="33" t="s">
        <v>170</v>
      </c>
      <c r="I609" s="107">
        <f>0.13647*D609^2.38351</f>
        <v>1348.6137257109174</v>
      </c>
      <c r="J609" s="108">
        <f>(I609/1000)*0.5/G609</f>
        <v>6.7430686285545871</v>
      </c>
      <c r="K609" s="126" t="str">
        <f t="shared" si="237"/>
        <v>DEJAR</v>
      </c>
      <c r="L609" s="126" t="str">
        <f t="shared" si="238"/>
        <v>DEJAR</v>
      </c>
      <c r="M609" s="126" t="str">
        <f t="shared" si="239"/>
        <v>DEJAR</v>
      </c>
    </row>
    <row r="610" spans="1:13" x14ac:dyDescent="0.25">
      <c r="A610" s="33" t="s">
        <v>61</v>
      </c>
      <c r="B610" s="33">
        <v>18</v>
      </c>
      <c r="C610" s="33" t="s">
        <v>97</v>
      </c>
      <c r="D610" s="34">
        <v>11.459165581759555</v>
      </c>
      <c r="E610" s="42">
        <v>3</v>
      </c>
      <c r="F610" s="113">
        <f t="shared" si="236"/>
        <v>103.13281851702557</v>
      </c>
      <c r="G610" s="42">
        <v>0.1</v>
      </c>
      <c r="H610" s="33" t="s">
        <v>153</v>
      </c>
      <c r="I610" s="109">
        <f t="shared" ref="I610:I611" si="247">6.666+(12.826*(E610)^0.5)*LN(E610)</f>
        <v>31.07198362279307</v>
      </c>
      <c r="J610" s="108">
        <f t="shared" ref="J610:J611" si="248">(I610/1000)*0.5/G610</f>
        <v>0.15535991811396535</v>
      </c>
      <c r="K610" s="126" t="str">
        <f t="shared" si="237"/>
        <v>DEJAR</v>
      </c>
      <c r="L610" s="126" t="str">
        <f t="shared" si="238"/>
        <v>DEPURAR</v>
      </c>
      <c r="M610" s="126" t="str">
        <f t="shared" si="239"/>
        <v>DEPURAR</v>
      </c>
    </row>
    <row r="611" spans="1:13" x14ac:dyDescent="0.25">
      <c r="A611" s="33" t="s">
        <v>61</v>
      </c>
      <c r="B611" s="33">
        <v>19</v>
      </c>
      <c r="C611" s="33" t="s">
        <v>97</v>
      </c>
      <c r="D611" s="34">
        <v>17.507058527688208</v>
      </c>
      <c r="E611" s="42">
        <v>4</v>
      </c>
      <c r="F611" s="113">
        <f t="shared" si="236"/>
        <v>240.72282099845862</v>
      </c>
      <c r="G611" s="42">
        <v>0.1</v>
      </c>
      <c r="H611" s="33" t="s">
        <v>153</v>
      </c>
      <c r="I611" s="109">
        <f t="shared" si="247"/>
        <v>42.22722295144743</v>
      </c>
      <c r="J611" s="108">
        <f t="shared" si="248"/>
        <v>0.21113611475723715</v>
      </c>
      <c r="K611" s="126" t="str">
        <f t="shared" si="237"/>
        <v>DEJAR</v>
      </c>
      <c r="L611" s="126" t="str">
        <f t="shared" si="238"/>
        <v>DEPURAR</v>
      </c>
      <c r="M611" s="126" t="str">
        <f t="shared" si="239"/>
        <v>DEPURAR</v>
      </c>
    </row>
    <row r="612" spans="1:13" x14ac:dyDescent="0.25">
      <c r="A612" s="33" t="s">
        <v>61</v>
      </c>
      <c r="B612" s="33">
        <v>20</v>
      </c>
      <c r="C612" s="33" t="s">
        <v>103</v>
      </c>
      <c r="D612" s="34">
        <v>70.028234110752834</v>
      </c>
      <c r="E612" s="42">
        <v>25</v>
      </c>
      <c r="F612" s="113">
        <f t="shared" si="236"/>
        <v>3851.5651359753379</v>
      </c>
      <c r="G612" s="42">
        <v>0.1</v>
      </c>
      <c r="H612" s="33" t="s">
        <v>170</v>
      </c>
      <c r="I612" s="107">
        <f>0.13647*D612^2.38351</f>
        <v>3414.0058173398693</v>
      </c>
      <c r="J612" s="108">
        <f>(I612/1000)*0.5/G612</f>
        <v>17.070029086699343</v>
      </c>
      <c r="K612" s="126" t="str">
        <f t="shared" si="237"/>
        <v>DEJAR</v>
      </c>
      <c r="L612" s="126" t="str">
        <f t="shared" si="238"/>
        <v>DEJAR</v>
      </c>
      <c r="M612" s="126" t="str">
        <f t="shared" si="239"/>
        <v>DEJAR</v>
      </c>
    </row>
    <row r="613" spans="1:13" x14ac:dyDescent="0.25">
      <c r="A613" s="33" t="s">
        <v>61</v>
      </c>
      <c r="B613" s="33">
        <v>22</v>
      </c>
      <c r="C613" s="33" t="s">
        <v>97</v>
      </c>
      <c r="D613" s="34">
        <v>14.323956977199444</v>
      </c>
      <c r="E613" s="42">
        <v>3</v>
      </c>
      <c r="F613" s="113">
        <f t="shared" si="236"/>
        <v>161.14502893285245</v>
      </c>
      <c r="G613" s="42">
        <v>0.1</v>
      </c>
      <c r="H613" s="33" t="s">
        <v>153</v>
      </c>
      <c r="I613" s="109">
        <f t="shared" ref="I613:I615" si="249">6.666+(12.826*(E613)^0.5)*LN(E613)</f>
        <v>31.07198362279307</v>
      </c>
      <c r="J613" s="108">
        <f t="shared" ref="J613:J615" si="250">(I613/1000)*0.5/G613</f>
        <v>0.15535991811396535</v>
      </c>
      <c r="K613" s="126" t="str">
        <f t="shared" si="237"/>
        <v>DEJAR</v>
      </c>
      <c r="L613" s="126" t="str">
        <f t="shared" si="238"/>
        <v>DEPURAR</v>
      </c>
      <c r="M613" s="126" t="str">
        <f t="shared" si="239"/>
        <v>DEPURAR</v>
      </c>
    </row>
    <row r="614" spans="1:13" x14ac:dyDescent="0.25">
      <c r="A614" s="33" t="s">
        <v>61</v>
      </c>
      <c r="B614" s="33">
        <v>23</v>
      </c>
      <c r="C614" s="33" t="s">
        <v>97</v>
      </c>
      <c r="D614" s="34">
        <v>15.597197597394951</v>
      </c>
      <c r="E614" s="42">
        <v>3</v>
      </c>
      <c r="F614" s="113">
        <f t="shared" si="236"/>
        <v>191.06627874952039</v>
      </c>
      <c r="G614" s="42">
        <v>0.1</v>
      </c>
      <c r="H614" s="33" t="s">
        <v>153</v>
      </c>
      <c r="I614" s="109">
        <f t="shared" si="249"/>
        <v>31.07198362279307</v>
      </c>
      <c r="J614" s="108">
        <f t="shared" si="250"/>
        <v>0.15535991811396535</v>
      </c>
      <c r="K614" s="126" t="str">
        <f t="shared" si="237"/>
        <v>DEJAR</v>
      </c>
      <c r="L614" s="126" t="str">
        <f t="shared" si="238"/>
        <v>DEPURAR</v>
      </c>
      <c r="M614" s="126" t="str">
        <f t="shared" si="239"/>
        <v>DEPURAR</v>
      </c>
    </row>
    <row r="615" spans="1:13" x14ac:dyDescent="0.25">
      <c r="A615" s="33" t="s">
        <v>61</v>
      </c>
      <c r="B615" s="33">
        <v>24</v>
      </c>
      <c r="C615" s="33" t="s">
        <v>97</v>
      </c>
      <c r="D615" s="34">
        <v>12.732406201955062</v>
      </c>
      <c r="E615" s="42">
        <v>3</v>
      </c>
      <c r="F615" s="113">
        <f t="shared" si="236"/>
        <v>127.32446730496986</v>
      </c>
      <c r="G615" s="42">
        <v>0.1</v>
      </c>
      <c r="H615" s="33" t="s">
        <v>153</v>
      </c>
      <c r="I615" s="109">
        <f t="shared" si="249"/>
        <v>31.07198362279307</v>
      </c>
      <c r="J615" s="108">
        <f t="shared" si="250"/>
        <v>0.15535991811396535</v>
      </c>
      <c r="K615" s="126" t="str">
        <f t="shared" si="237"/>
        <v>DEJAR</v>
      </c>
      <c r="L615" s="126" t="str">
        <f t="shared" si="238"/>
        <v>DEPURAR</v>
      </c>
      <c r="M615" s="126" t="str">
        <f t="shared" si="239"/>
        <v>DEPURAR</v>
      </c>
    </row>
    <row r="616" spans="1:13" x14ac:dyDescent="0.25">
      <c r="A616" s="33" t="s">
        <v>61</v>
      </c>
      <c r="B616" s="33">
        <v>25</v>
      </c>
      <c r="C616" s="33" t="s">
        <v>127</v>
      </c>
      <c r="D616" s="34">
        <v>24.509881938763492</v>
      </c>
      <c r="E616" s="42">
        <v>4</v>
      </c>
      <c r="F616" s="113">
        <f t="shared" si="236"/>
        <v>471.81672915697879</v>
      </c>
      <c r="G616" s="42">
        <v>0.1</v>
      </c>
      <c r="H616" s="33" t="s">
        <v>170</v>
      </c>
      <c r="I616" s="107">
        <f>0.13647*D616^2.38351</f>
        <v>279.60561022900345</v>
      </c>
      <c r="J616" s="108">
        <f>(I616/1000)*0.5/G616</f>
        <v>1.3980280511450172</v>
      </c>
      <c r="K616" s="126" t="str">
        <f t="shared" si="237"/>
        <v>DEJAR</v>
      </c>
      <c r="L616" s="126" t="str">
        <f t="shared" si="238"/>
        <v>DEPURAR</v>
      </c>
      <c r="M616" s="126" t="str">
        <f t="shared" si="239"/>
        <v>DEPURAR</v>
      </c>
    </row>
    <row r="617" spans="1:13" x14ac:dyDescent="0.25">
      <c r="A617" s="33" t="s">
        <v>61</v>
      </c>
      <c r="B617" s="33">
        <v>26</v>
      </c>
      <c r="C617" s="33" t="s">
        <v>97</v>
      </c>
      <c r="D617" s="34">
        <v>14.323956977199444</v>
      </c>
      <c r="E617" s="42">
        <v>3</v>
      </c>
      <c r="F617" s="113">
        <f t="shared" si="236"/>
        <v>161.14502893285245</v>
      </c>
      <c r="G617" s="42">
        <v>0.1</v>
      </c>
      <c r="H617" s="33" t="s">
        <v>153</v>
      </c>
      <c r="I617" s="109">
        <f t="shared" ref="I617:I621" si="251">6.666+(12.826*(E617)^0.5)*LN(E617)</f>
        <v>31.07198362279307</v>
      </c>
      <c r="J617" s="108">
        <f t="shared" ref="J617:J621" si="252">(I617/1000)*0.5/G617</f>
        <v>0.15535991811396535</v>
      </c>
      <c r="K617" s="126" t="str">
        <f t="shared" si="237"/>
        <v>DEJAR</v>
      </c>
      <c r="L617" s="126" t="str">
        <f t="shared" si="238"/>
        <v>DEPURAR</v>
      </c>
      <c r="M617" s="126" t="str">
        <f t="shared" si="239"/>
        <v>DEPURAR</v>
      </c>
    </row>
    <row r="618" spans="1:13" x14ac:dyDescent="0.25">
      <c r="A618" s="33" t="s">
        <v>61</v>
      </c>
      <c r="B618" s="33">
        <v>27</v>
      </c>
      <c r="C618" s="33" t="s">
        <v>97</v>
      </c>
      <c r="D618" s="34">
        <v>9.8676148065151725</v>
      </c>
      <c r="E618" s="42">
        <v>3</v>
      </c>
      <c r="F618" s="113">
        <f t="shared" si="236"/>
        <v>76.47425817504751</v>
      </c>
      <c r="G618" s="42">
        <v>0.1</v>
      </c>
      <c r="H618" s="33" t="s">
        <v>153</v>
      </c>
      <c r="I618" s="109">
        <f t="shared" si="251"/>
        <v>31.07198362279307</v>
      </c>
      <c r="J618" s="108">
        <f t="shared" si="252"/>
        <v>0.15535991811396535</v>
      </c>
      <c r="K618" s="126" t="str">
        <f t="shared" si="237"/>
        <v>DEPURAR</v>
      </c>
      <c r="L618" s="126" t="str">
        <f t="shared" si="238"/>
        <v>DEPURAR</v>
      </c>
      <c r="M618" s="126" t="str">
        <f t="shared" si="239"/>
        <v>DEPURAR</v>
      </c>
    </row>
    <row r="619" spans="1:13" x14ac:dyDescent="0.25">
      <c r="A619" s="33" t="s">
        <v>61</v>
      </c>
      <c r="B619" s="33">
        <v>28</v>
      </c>
      <c r="C619" s="33" t="s">
        <v>97</v>
      </c>
      <c r="D619" s="34">
        <v>25.464812403910123</v>
      </c>
      <c r="E619" s="42">
        <v>5</v>
      </c>
      <c r="F619" s="113">
        <f t="shared" si="236"/>
        <v>509.29786921987943</v>
      </c>
      <c r="G619" s="42">
        <v>0.1</v>
      </c>
      <c r="H619" s="33" t="s">
        <v>153</v>
      </c>
      <c r="I619" s="109">
        <f t="shared" si="251"/>
        <v>52.824370122452407</v>
      </c>
      <c r="J619" s="108">
        <f t="shared" si="252"/>
        <v>0.26412185061226201</v>
      </c>
      <c r="K619" s="126" t="str">
        <f t="shared" si="237"/>
        <v>DEJAR</v>
      </c>
      <c r="L619" s="126" t="str">
        <f t="shared" si="238"/>
        <v>DEJAR</v>
      </c>
      <c r="M619" s="126" t="str">
        <f t="shared" si="239"/>
        <v>DEJAR</v>
      </c>
    </row>
    <row r="620" spans="1:13" x14ac:dyDescent="0.25">
      <c r="A620" s="33" t="s">
        <v>61</v>
      </c>
      <c r="B620" s="33">
        <v>29</v>
      </c>
      <c r="C620" s="33" t="s">
        <v>97</v>
      </c>
      <c r="D620" s="34">
        <v>15.915507752443826</v>
      </c>
      <c r="E620" s="42">
        <v>3</v>
      </c>
      <c r="F620" s="113">
        <f t="shared" si="236"/>
        <v>198.94448016401537</v>
      </c>
      <c r="G620" s="42">
        <v>0.1</v>
      </c>
      <c r="H620" s="33" t="s">
        <v>153</v>
      </c>
      <c r="I620" s="109">
        <f t="shared" si="251"/>
        <v>31.07198362279307</v>
      </c>
      <c r="J620" s="108">
        <f t="shared" si="252"/>
        <v>0.15535991811396535</v>
      </c>
      <c r="K620" s="126" t="str">
        <f t="shared" si="237"/>
        <v>DEJAR</v>
      </c>
      <c r="L620" s="126" t="str">
        <f t="shared" si="238"/>
        <v>DEPURAR</v>
      </c>
      <c r="M620" s="126" t="str">
        <f t="shared" si="239"/>
        <v>DEPURAR</v>
      </c>
    </row>
    <row r="621" spans="1:13" x14ac:dyDescent="0.25">
      <c r="A621" s="33" t="s">
        <v>61</v>
      </c>
      <c r="B621" s="33">
        <v>30</v>
      </c>
      <c r="C621" s="33" t="s">
        <v>97</v>
      </c>
      <c r="D621" s="34">
        <v>12.732406201955062</v>
      </c>
      <c r="E621" s="42">
        <v>3</v>
      </c>
      <c r="F621" s="113">
        <f t="shared" si="236"/>
        <v>127.32446730496986</v>
      </c>
      <c r="G621" s="42">
        <v>0.1</v>
      </c>
      <c r="H621" s="33" t="s">
        <v>153</v>
      </c>
      <c r="I621" s="109">
        <f t="shared" si="251"/>
        <v>31.07198362279307</v>
      </c>
      <c r="J621" s="108">
        <f t="shared" si="252"/>
        <v>0.15535991811396535</v>
      </c>
      <c r="K621" s="126" t="str">
        <f t="shared" si="237"/>
        <v>DEJAR</v>
      </c>
      <c r="L621" s="126" t="str">
        <f t="shared" si="238"/>
        <v>DEPURAR</v>
      </c>
      <c r="M621" s="126" t="str">
        <f t="shared" si="239"/>
        <v>DEPURAR</v>
      </c>
    </row>
    <row r="622" spans="1:13" x14ac:dyDescent="0.25">
      <c r="A622" s="33" t="s">
        <v>61</v>
      </c>
      <c r="B622" s="33">
        <v>31</v>
      </c>
      <c r="C622" s="33" t="s">
        <v>127</v>
      </c>
      <c r="D622" s="34">
        <v>16.552128062541581</v>
      </c>
      <c r="E622" s="42">
        <v>6</v>
      </c>
      <c r="F622" s="113">
        <f t="shared" si="236"/>
        <v>215.17834974539909</v>
      </c>
      <c r="G622" s="42">
        <v>0.1</v>
      </c>
      <c r="H622" s="33" t="s">
        <v>170</v>
      </c>
      <c r="I622" s="107">
        <f>0.13647*D622^2.38351</f>
        <v>109.69516921537372</v>
      </c>
      <c r="J622" s="108">
        <f>(I622/1000)*0.5/G622</f>
        <v>0.54847584607686861</v>
      </c>
      <c r="K622" s="126" t="str">
        <f t="shared" si="237"/>
        <v>DEJAR</v>
      </c>
      <c r="L622" s="126" t="str">
        <f t="shared" si="238"/>
        <v>DEJAR</v>
      </c>
      <c r="M622" s="126" t="str">
        <f t="shared" si="239"/>
        <v>DEJAR</v>
      </c>
    </row>
    <row r="623" spans="1:13" x14ac:dyDescent="0.25">
      <c r="A623" s="33" t="s">
        <v>61</v>
      </c>
      <c r="B623" s="33">
        <v>32</v>
      </c>
      <c r="C623" s="33" t="s">
        <v>97</v>
      </c>
      <c r="D623" s="34">
        <v>26.738053024105628</v>
      </c>
      <c r="E623" s="42">
        <v>5</v>
      </c>
      <c r="F623" s="113">
        <f t="shared" si="236"/>
        <v>561.50090081491703</v>
      </c>
      <c r="G623" s="42">
        <v>0.1</v>
      </c>
      <c r="H623" s="33" t="s">
        <v>153</v>
      </c>
      <c r="I623" s="109">
        <f t="shared" ref="I623:I626" si="253">6.666+(12.826*(E623)^0.5)*LN(E623)</f>
        <v>52.824370122452407</v>
      </c>
      <c r="J623" s="108">
        <f t="shared" ref="J623:J626" si="254">(I623/1000)*0.5/G623</f>
        <v>0.26412185061226201</v>
      </c>
      <c r="K623" s="126" t="str">
        <f t="shared" si="237"/>
        <v>DEJAR</v>
      </c>
      <c r="L623" s="126" t="str">
        <f t="shared" si="238"/>
        <v>DEJAR</v>
      </c>
      <c r="M623" s="126" t="str">
        <f t="shared" si="239"/>
        <v>DEJAR</v>
      </c>
    </row>
    <row r="624" spans="1:13" x14ac:dyDescent="0.25">
      <c r="A624" s="33" t="s">
        <v>61</v>
      </c>
      <c r="B624" s="33">
        <v>33</v>
      </c>
      <c r="C624" s="33" t="s">
        <v>97</v>
      </c>
      <c r="D624" s="34">
        <v>20.690160078176977</v>
      </c>
      <c r="E624" s="42">
        <v>3</v>
      </c>
      <c r="F624" s="113">
        <f t="shared" si="236"/>
        <v>336.21617147718604</v>
      </c>
      <c r="G624" s="42">
        <v>0.1</v>
      </c>
      <c r="H624" s="33" t="s">
        <v>153</v>
      </c>
      <c r="I624" s="109">
        <f t="shared" si="253"/>
        <v>31.07198362279307</v>
      </c>
      <c r="J624" s="108">
        <f t="shared" si="254"/>
        <v>0.15535991811396535</v>
      </c>
      <c r="K624" s="126" t="str">
        <f t="shared" si="237"/>
        <v>DEJAR</v>
      </c>
      <c r="L624" s="126" t="str">
        <f t="shared" si="238"/>
        <v>DEPURAR</v>
      </c>
      <c r="M624" s="126" t="str">
        <f t="shared" si="239"/>
        <v>DEPURAR</v>
      </c>
    </row>
    <row r="625" spans="1:13" x14ac:dyDescent="0.25">
      <c r="A625" s="33" t="s">
        <v>61</v>
      </c>
      <c r="B625" s="33">
        <v>34</v>
      </c>
      <c r="C625" s="33" t="s">
        <v>97</v>
      </c>
      <c r="D625" s="34">
        <v>12.732406201955062</v>
      </c>
      <c r="E625" s="42">
        <v>4</v>
      </c>
      <c r="F625" s="113">
        <f t="shared" si="236"/>
        <v>127.32446730496986</v>
      </c>
      <c r="G625" s="42">
        <v>0.1</v>
      </c>
      <c r="H625" s="33" t="s">
        <v>153</v>
      </c>
      <c r="I625" s="109">
        <f t="shared" si="253"/>
        <v>42.22722295144743</v>
      </c>
      <c r="J625" s="108">
        <f t="shared" si="254"/>
        <v>0.21113611475723715</v>
      </c>
      <c r="K625" s="126" t="str">
        <f t="shared" si="237"/>
        <v>DEJAR</v>
      </c>
      <c r="L625" s="126" t="str">
        <f t="shared" si="238"/>
        <v>DEPURAR</v>
      </c>
      <c r="M625" s="126" t="str">
        <f t="shared" si="239"/>
        <v>DEPURAR</v>
      </c>
    </row>
    <row r="626" spans="1:13" x14ac:dyDescent="0.25">
      <c r="A626" s="33" t="s">
        <v>61</v>
      </c>
      <c r="B626" s="33">
        <v>35</v>
      </c>
      <c r="C626" s="33" t="s">
        <v>97</v>
      </c>
      <c r="D626" s="34">
        <v>12.095785891857309</v>
      </c>
      <c r="E626" s="42">
        <v>3</v>
      </c>
      <c r="F626" s="113">
        <f t="shared" si="236"/>
        <v>114.91033174273529</v>
      </c>
      <c r="G626" s="42">
        <v>0.1</v>
      </c>
      <c r="H626" s="33" t="s">
        <v>153</v>
      </c>
      <c r="I626" s="109">
        <f t="shared" si="253"/>
        <v>31.07198362279307</v>
      </c>
      <c r="J626" s="108">
        <f t="shared" si="254"/>
        <v>0.15535991811396535</v>
      </c>
      <c r="K626" s="126" t="str">
        <f t="shared" si="237"/>
        <v>DEJAR</v>
      </c>
      <c r="L626" s="126" t="str">
        <f t="shared" si="238"/>
        <v>DEPURAR</v>
      </c>
      <c r="M626" s="126" t="str">
        <f t="shared" si="239"/>
        <v>DEPURAR</v>
      </c>
    </row>
    <row r="627" spans="1:13" x14ac:dyDescent="0.25">
      <c r="A627" s="33" t="s">
        <v>61</v>
      </c>
      <c r="B627" s="33">
        <v>36</v>
      </c>
      <c r="C627" s="33" t="s">
        <v>127</v>
      </c>
      <c r="D627" s="34">
        <v>21.326780388274727</v>
      </c>
      <c r="E627" s="42">
        <v>12</v>
      </c>
      <c r="F627" s="113">
        <f t="shared" si="236"/>
        <v>357.22470858250597</v>
      </c>
      <c r="G627" s="42">
        <v>0.1</v>
      </c>
      <c r="H627" s="33" t="s">
        <v>170</v>
      </c>
      <c r="I627" s="107">
        <f t="shared" ref="I627:I629" si="255">0.13647*D627^2.38351</f>
        <v>200.69840720192283</v>
      </c>
      <c r="J627" s="108">
        <f t="shared" ref="J627:J629" si="256">(I627/1000)*0.5/G627</f>
        <v>1.003492036009614</v>
      </c>
      <c r="K627" s="126" t="str">
        <f t="shared" si="237"/>
        <v>DEJAR</v>
      </c>
      <c r="L627" s="126" t="str">
        <f t="shared" si="238"/>
        <v>DEJAR</v>
      </c>
      <c r="M627" s="126" t="str">
        <f t="shared" si="239"/>
        <v>DEJAR</v>
      </c>
    </row>
    <row r="628" spans="1:13" x14ac:dyDescent="0.25">
      <c r="A628" s="33" t="s">
        <v>61</v>
      </c>
      <c r="B628" s="33">
        <v>37</v>
      </c>
      <c r="C628" s="33" t="s">
        <v>127</v>
      </c>
      <c r="D628" s="34">
        <v>13.369026512052814</v>
      </c>
      <c r="E628" s="42">
        <v>8</v>
      </c>
      <c r="F628" s="113">
        <f t="shared" si="236"/>
        <v>140.37522520372926</v>
      </c>
      <c r="G628" s="42">
        <v>0.1</v>
      </c>
      <c r="H628" s="33" t="s">
        <v>170</v>
      </c>
      <c r="I628" s="107">
        <f t="shared" si="255"/>
        <v>65.933675901847053</v>
      </c>
      <c r="J628" s="108">
        <f t="shared" si="256"/>
        <v>0.32966837950923522</v>
      </c>
      <c r="K628" s="126" t="str">
        <f t="shared" si="237"/>
        <v>DEJAR</v>
      </c>
      <c r="L628" s="126" t="str">
        <f t="shared" si="238"/>
        <v>DEJAR</v>
      </c>
      <c r="M628" s="126" t="str">
        <f t="shared" si="239"/>
        <v>DEJAR</v>
      </c>
    </row>
    <row r="629" spans="1:13" x14ac:dyDescent="0.25">
      <c r="A629" s="33" t="s">
        <v>61</v>
      </c>
      <c r="B629" s="33">
        <v>38</v>
      </c>
      <c r="C629" s="33" t="s">
        <v>127</v>
      </c>
      <c r="D629" s="34">
        <v>13.050716357003939</v>
      </c>
      <c r="E629" s="42">
        <v>3</v>
      </c>
      <c r="F629" s="113">
        <f t="shared" si="236"/>
        <v>133.77026846228395</v>
      </c>
      <c r="G629" s="42">
        <v>0.1</v>
      </c>
      <c r="H629" s="33" t="s">
        <v>170</v>
      </c>
      <c r="I629" s="107">
        <f t="shared" si="255"/>
        <v>62.253363811848104</v>
      </c>
      <c r="J629" s="108">
        <f t="shared" si="256"/>
        <v>0.31126681905924047</v>
      </c>
      <c r="K629" s="126" t="str">
        <f t="shared" si="237"/>
        <v>DEJAR</v>
      </c>
      <c r="L629" s="126" t="str">
        <f t="shared" si="238"/>
        <v>DEPURAR</v>
      </c>
      <c r="M629" s="126" t="str">
        <f t="shared" si="239"/>
        <v>DEPURAR</v>
      </c>
    </row>
    <row r="630" spans="1:13" x14ac:dyDescent="0.25">
      <c r="A630" s="33" t="s">
        <v>61</v>
      </c>
      <c r="B630" s="33">
        <v>39</v>
      </c>
      <c r="C630" s="33" t="s">
        <v>97</v>
      </c>
      <c r="D630" s="34">
        <v>13.369026512052814</v>
      </c>
      <c r="E630" s="42">
        <v>3</v>
      </c>
      <c r="F630" s="113">
        <f t="shared" si="236"/>
        <v>140.37522520372926</v>
      </c>
      <c r="G630" s="42">
        <v>0.1</v>
      </c>
      <c r="H630" s="33" t="s">
        <v>153</v>
      </c>
      <c r="I630" s="109">
        <f>6.666+(12.826*(E630)^0.5)*LN(E630)</f>
        <v>31.07198362279307</v>
      </c>
      <c r="J630" s="108">
        <f t="shared" ref="J630:J635" si="257">(I630/1000)*0.5/G630</f>
        <v>0.15535991811396535</v>
      </c>
      <c r="K630" s="126" t="str">
        <f t="shared" si="237"/>
        <v>DEJAR</v>
      </c>
      <c r="L630" s="126" t="str">
        <f t="shared" si="238"/>
        <v>DEPURAR</v>
      </c>
      <c r="M630" s="126" t="str">
        <f t="shared" si="239"/>
        <v>DEPURAR</v>
      </c>
    </row>
    <row r="631" spans="1:13" x14ac:dyDescent="0.25">
      <c r="A631" s="33" t="s">
        <v>61</v>
      </c>
      <c r="B631" s="33">
        <v>41</v>
      </c>
      <c r="C631" s="33" t="s">
        <v>126</v>
      </c>
      <c r="D631" s="34">
        <v>17.507058527688208</v>
      </c>
      <c r="E631" s="42">
        <v>8</v>
      </c>
      <c r="F631" s="113">
        <f t="shared" si="236"/>
        <v>240.72282099845862</v>
      </c>
      <c r="G631" s="42">
        <v>0.1</v>
      </c>
      <c r="H631" s="33" t="s">
        <v>170</v>
      </c>
      <c r="I631" s="107">
        <f>0.13647*D631^2.38351</f>
        <v>125.38576871607694</v>
      </c>
      <c r="J631" s="108">
        <f t="shared" si="257"/>
        <v>0.62692884358038459</v>
      </c>
      <c r="K631" s="126" t="str">
        <f t="shared" si="237"/>
        <v>DEJAR</v>
      </c>
      <c r="L631" s="126" t="str">
        <f t="shared" si="238"/>
        <v>DEJAR</v>
      </c>
      <c r="M631" s="126" t="str">
        <f t="shared" si="239"/>
        <v>DEJAR</v>
      </c>
    </row>
    <row r="632" spans="1:13" x14ac:dyDescent="0.25">
      <c r="A632" s="33" t="s">
        <v>61</v>
      </c>
      <c r="B632" s="33">
        <v>42</v>
      </c>
      <c r="C632" s="33" t="s">
        <v>97</v>
      </c>
      <c r="D632" s="34">
        <v>20.371849923128099</v>
      </c>
      <c r="E632" s="42">
        <v>5</v>
      </c>
      <c r="F632" s="113">
        <f t="shared" si="236"/>
        <v>325.95063630072286</v>
      </c>
      <c r="G632" s="42">
        <v>0.1</v>
      </c>
      <c r="H632" s="33" t="s">
        <v>153</v>
      </c>
      <c r="I632" s="109">
        <f>6.666+(12.826*(E632)^0.5)*LN(E632)</f>
        <v>52.824370122452407</v>
      </c>
      <c r="J632" s="108">
        <f t="shared" si="257"/>
        <v>0.26412185061226201</v>
      </c>
      <c r="K632" s="126" t="str">
        <f t="shared" si="237"/>
        <v>DEJAR</v>
      </c>
      <c r="L632" s="126" t="str">
        <f t="shared" si="238"/>
        <v>DEJAR</v>
      </c>
      <c r="M632" s="126" t="str">
        <f t="shared" si="239"/>
        <v>DEJAR</v>
      </c>
    </row>
    <row r="633" spans="1:13" x14ac:dyDescent="0.25">
      <c r="A633" s="33" t="s">
        <v>61</v>
      </c>
      <c r="B633" s="33">
        <v>43</v>
      </c>
      <c r="C633" s="33" t="s">
        <v>127</v>
      </c>
      <c r="D633" s="34">
        <v>26.419742869056751</v>
      </c>
      <c r="E633" s="42">
        <v>8</v>
      </c>
      <c r="F633" s="113">
        <f t="shared" si="236"/>
        <v>548.21140953996075</v>
      </c>
      <c r="G633" s="42">
        <v>0.1</v>
      </c>
      <c r="H633" s="33" t="s">
        <v>170</v>
      </c>
      <c r="I633" s="107">
        <f>0.13647*D633^2.38351</f>
        <v>334.36298737647621</v>
      </c>
      <c r="J633" s="108">
        <f t="shared" si="257"/>
        <v>1.6718149368823811</v>
      </c>
      <c r="K633" s="126" t="str">
        <f t="shared" si="237"/>
        <v>DEJAR</v>
      </c>
      <c r="L633" s="126" t="str">
        <f t="shared" si="238"/>
        <v>DEJAR</v>
      </c>
      <c r="M633" s="126" t="str">
        <f t="shared" si="239"/>
        <v>DEJAR</v>
      </c>
    </row>
    <row r="634" spans="1:13" x14ac:dyDescent="0.25">
      <c r="A634" s="33" t="s">
        <v>61</v>
      </c>
      <c r="B634" s="33">
        <v>44</v>
      </c>
      <c r="C634" s="33" t="s">
        <v>97</v>
      </c>
      <c r="D634" s="34">
        <v>19.098609302932591</v>
      </c>
      <c r="E634" s="42">
        <v>5</v>
      </c>
      <c r="F634" s="113">
        <f t="shared" si="236"/>
        <v>286.48005143618212</v>
      </c>
      <c r="G634" s="42">
        <v>0.1</v>
      </c>
      <c r="H634" s="33" t="s">
        <v>153</v>
      </c>
      <c r="I634" s="109">
        <f>6.666+(12.826*(E634)^0.5)*LN(E634)</f>
        <v>52.824370122452407</v>
      </c>
      <c r="J634" s="108">
        <f t="shared" si="257"/>
        <v>0.26412185061226201</v>
      </c>
      <c r="K634" s="126" t="str">
        <f t="shared" si="237"/>
        <v>DEJAR</v>
      </c>
      <c r="L634" s="126" t="str">
        <f t="shared" si="238"/>
        <v>DEJAR</v>
      </c>
      <c r="M634" s="126" t="str">
        <f t="shared" si="239"/>
        <v>DEJAR</v>
      </c>
    </row>
    <row r="635" spans="1:13" x14ac:dyDescent="0.25">
      <c r="A635" s="33" t="s">
        <v>61</v>
      </c>
      <c r="B635" s="33">
        <v>45</v>
      </c>
      <c r="C635" s="33" t="s">
        <v>127</v>
      </c>
      <c r="D635" s="34">
        <v>29.602844419545519</v>
      </c>
      <c r="E635" s="42">
        <v>8</v>
      </c>
      <c r="F635" s="113">
        <f t="shared" si="236"/>
        <v>688.26832357542776</v>
      </c>
      <c r="G635" s="42">
        <v>0.1</v>
      </c>
      <c r="H635" s="33" t="s">
        <v>170</v>
      </c>
      <c r="I635" s="107">
        <f>0.13647*D635^2.38351</f>
        <v>438.50562179287272</v>
      </c>
      <c r="J635" s="108">
        <f t="shared" si="257"/>
        <v>2.1925281089643636</v>
      </c>
      <c r="K635" s="126" t="str">
        <f t="shared" si="237"/>
        <v>DEJAR</v>
      </c>
      <c r="L635" s="126" t="str">
        <f t="shared" si="238"/>
        <v>DEJAR</v>
      </c>
      <c r="M635" s="126" t="str">
        <f t="shared" si="239"/>
        <v>DEJAR</v>
      </c>
    </row>
    <row r="636" spans="1:13" x14ac:dyDescent="0.25">
      <c r="A636" s="33" t="s">
        <v>61</v>
      </c>
      <c r="B636" s="33">
        <v>46</v>
      </c>
      <c r="C636" s="33" t="s">
        <v>97</v>
      </c>
      <c r="D636" s="34">
        <v>15.278887442346074</v>
      </c>
      <c r="E636" s="42">
        <v>4</v>
      </c>
      <c r="F636" s="113">
        <f t="shared" si="236"/>
        <v>183.34723291915657</v>
      </c>
      <c r="G636" s="42">
        <v>0.1</v>
      </c>
      <c r="H636" s="33" t="s">
        <v>153</v>
      </c>
      <c r="I636" s="109">
        <f t="shared" ref="I636:I639" si="258">6.666+(12.826*(E636)^0.5)*LN(E636)</f>
        <v>42.22722295144743</v>
      </c>
      <c r="J636" s="108">
        <f t="shared" ref="J636:J639" si="259">(I636/1000)*0.5/G636</f>
        <v>0.21113611475723715</v>
      </c>
      <c r="K636" s="126" t="str">
        <f t="shared" si="237"/>
        <v>DEJAR</v>
      </c>
      <c r="L636" s="126" t="str">
        <f t="shared" si="238"/>
        <v>DEPURAR</v>
      </c>
      <c r="M636" s="126" t="str">
        <f t="shared" si="239"/>
        <v>DEPURAR</v>
      </c>
    </row>
    <row r="637" spans="1:13" x14ac:dyDescent="0.25">
      <c r="A637" s="33" t="s">
        <v>61</v>
      </c>
      <c r="B637" s="33">
        <v>47</v>
      </c>
      <c r="C637" s="33" t="s">
        <v>97</v>
      </c>
      <c r="D637" s="34">
        <v>10.822545271661802</v>
      </c>
      <c r="E637" s="42">
        <v>3</v>
      </c>
      <c r="F637" s="113">
        <f t="shared" si="236"/>
        <v>91.99192762784071</v>
      </c>
      <c r="G637" s="42">
        <v>0.1</v>
      </c>
      <c r="H637" s="33" t="s">
        <v>153</v>
      </c>
      <c r="I637" s="109">
        <f t="shared" si="258"/>
        <v>31.07198362279307</v>
      </c>
      <c r="J637" s="108">
        <f t="shared" si="259"/>
        <v>0.15535991811396535</v>
      </c>
      <c r="K637" s="126" t="str">
        <f t="shared" si="237"/>
        <v>DEJAR</v>
      </c>
      <c r="L637" s="126" t="str">
        <f t="shared" si="238"/>
        <v>DEPURAR</v>
      </c>
      <c r="M637" s="126" t="str">
        <f t="shared" si="239"/>
        <v>DEPURAR</v>
      </c>
    </row>
    <row r="638" spans="1:13" x14ac:dyDescent="0.25">
      <c r="A638" s="33" t="s">
        <v>61</v>
      </c>
      <c r="B638" s="33">
        <v>48</v>
      </c>
      <c r="C638" s="33" t="s">
        <v>97</v>
      </c>
      <c r="D638" s="34">
        <v>17.507058527688208</v>
      </c>
      <c r="E638" s="42">
        <v>4</v>
      </c>
      <c r="F638" s="113">
        <f t="shared" si="236"/>
        <v>240.72282099845862</v>
      </c>
      <c r="G638" s="42">
        <v>0.1</v>
      </c>
      <c r="H638" s="33" t="s">
        <v>153</v>
      </c>
      <c r="I638" s="109">
        <f t="shared" si="258"/>
        <v>42.22722295144743</v>
      </c>
      <c r="J638" s="108">
        <f t="shared" si="259"/>
        <v>0.21113611475723715</v>
      </c>
      <c r="K638" s="126" t="str">
        <f t="shared" si="237"/>
        <v>DEJAR</v>
      </c>
      <c r="L638" s="126" t="str">
        <f t="shared" si="238"/>
        <v>DEPURAR</v>
      </c>
      <c r="M638" s="126" t="str">
        <f t="shared" si="239"/>
        <v>DEPURAR</v>
      </c>
    </row>
    <row r="639" spans="1:13" x14ac:dyDescent="0.25">
      <c r="A639" s="33" t="s">
        <v>61</v>
      </c>
      <c r="B639" s="33">
        <v>49</v>
      </c>
      <c r="C639" s="33" t="s">
        <v>97</v>
      </c>
      <c r="D639" s="34">
        <v>15.915507752443826</v>
      </c>
      <c r="E639" s="42">
        <v>4</v>
      </c>
      <c r="F639" s="113">
        <f t="shared" si="236"/>
        <v>198.94448016401537</v>
      </c>
      <c r="G639" s="42">
        <v>0.1</v>
      </c>
      <c r="H639" s="33" t="s">
        <v>153</v>
      </c>
      <c r="I639" s="109">
        <f t="shared" si="258"/>
        <v>42.22722295144743</v>
      </c>
      <c r="J639" s="108">
        <f t="shared" si="259"/>
        <v>0.21113611475723715</v>
      </c>
      <c r="K639" s="126" t="str">
        <f t="shared" si="237"/>
        <v>DEJAR</v>
      </c>
      <c r="L639" s="126" t="str">
        <f t="shared" si="238"/>
        <v>DEPURAR</v>
      </c>
      <c r="M639" s="126" t="str">
        <f t="shared" si="239"/>
        <v>DEPURAR</v>
      </c>
    </row>
    <row r="640" spans="1:13" x14ac:dyDescent="0.25">
      <c r="A640" s="33" t="s">
        <v>61</v>
      </c>
      <c r="B640" s="33">
        <v>50</v>
      </c>
      <c r="C640" s="33" t="s">
        <v>127</v>
      </c>
      <c r="D640" s="34">
        <v>98.676148065151722</v>
      </c>
      <c r="E640" s="42">
        <v>14</v>
      </c>
      <c r="F640" s="113">
        <f t="shared" si="236"/>
        <v>7647.4258175047516</v>
      </c>
      <c r="G640" s="42">
        <v>0.1</v>
      </c>
      <c r="H640" s="33" t="s">
        <v>170</v>
      </c>
      <c r="I640" s="107">
        <f t="shared" ref="I640:I641" si="260">0.13647*D640^2.38351</f>
        <v>7731.4665935111916</v>
      </c>
      <c r="J640" s="108">
        <f t="shared" ref="J640:J643" si="261">(I640/1000)*0.5/G640</f>
        <v>38.657332967555952</v>
      </c>
      <c r="K640" s="126" t="str">
        <f t="shared" si="237"/>
        <v>DEJAR</v>
      </c>
      <c r="L640" s="126" t="str">
        <f t="shared" si="238"/>
        <v>DEJAR</v>
      </c>
      <c r="M640" s="126" t="str">
        <f t="shared" si="239"/>
        <v>DEJAR</v>
      </c>
    </row>
    <row r="641" spans="1:13" x14ac:dyDescent="0.25">
      <c r="A641" s="33" t="s">
        <v>61</v>
      </c>
      <c r="B641" s="33">
        <v>51</v>
      </c>
      <c r="C641" s="33" t="s">
        <v>103</v>
      </c>
      <c r="D641" s="34">
        <v>77.031057521828117</v>
      </c>
      <c r="E641" s="42">
        <v>25</v>
      </c>
      <c r="F641" s="113">
        <f t="shared" si="236"/>
        <v>4660.3938145301581</v>
      </c>
      <c r="G641" s="42">
        <v>0.1</v>
      </c>
      <c r="H641" s="33" t="s">
        <v>170</v>
      </c>
      <c r="I641" s="107">
        <f t="shared" si="260"/>
        <v>4284.7366646432138</v>
      </c>
      <c r="J641" s="108">
        <f t="shared" si="261"/>
        <v>21.423683323216068</v>
      </c>
      <c r="K641" s="126" t="str">
        <f t="shared" si="237"/>
        <v>DEJAR</v>
      </c>
      <c r="L641" s="126" t="str">
        <f t="shared" si="238"/>
        <v>DEJAR</v>
      </c>
      <c r="M641" s="126" t="str">
        <f t="shared" si="239"/>
        <v>DEJAR</v>
      </c>
    </row>
    <row r="642" spans="1:13" x14ac:dyDescent="0.25">
      <c r="A642" s="33" t="s">
        <v>61</v>
      </c>
      <c r="B642" s="33">
        <v>52</v>
      </c>
      <c r="C642" s="33" t="s">
        <v>97</v>
      </c>
      <c r="D642" s="34">
        <v>19.416919457981468</v>
      </c>
      <c r="E642" s="42">
        <v>6</v>
      </c>
      <c r="F642" s="113">
        <f t="shared" si="236"/>
        <v>296.10896427612045</v>
      </c>
      <c r="G642" s="42">
        <v>0.1</v>
      </c>
      <c r="H642" s="33" t="s">
        <v>153</v>
      </c>
      <c r="I642" s="109">
        <f t="shared" ref="I642:I643" si="262">6.666+(12.826*(E642)^0.5)*LN(E642)</f>
        <v>62.957985757508652</v>
      </c>
      <c r="J642" s="108">
        <f t="shared" si="261"/>
        <v>0.31478992878754319</v>
      </c>
      <c r="K642" s="126" t="str">
        <f t="shared" si="237"/>
        <v>DEJAR</v>
      </c>
      <c r="L642" s="126" t="str">
        <f t="shared" si="238"/>
        <v>DEJAR</v>
      </c>
      <c r="M642" s="126" t="str">
        <f t="shared" si="239"/>
        <v>DEJAR</v>
      </c>
    </row>
    <row r="643" spans="1:13" x14ac:dyDescent="0.25">
      <c r="A643" s="33" t="s">
        <v>61</v>
      </c>
      <c r="B643" s="33">
        <v>53</v>
      </c>
      <c r="C643" s="33" t="s">
        <v>97</v>
      </c>
      <c r="D643" s="34">
        <v>29.602844419545519</v>
      </c>
      <c r="E643" s="42">
        <v>7</v>
      </c>
      <c r="F643" s="113">
        <f t="shared" ref="F643:F706" si="263">(3.1416/4)*D643^2</f>
        <v>688.26832357542776</v>
      </c>
      <c r="G643" s="42">
        <v>0.1</v>
      </c>
      <c r="H643" s="33" t="s">
        <v>153</v>
      </c>
      <c r="I643" s="109">
        <f t="shared" si="262"/>
        <v>72.699305651915452</v>
      </c>
      <c r="J643" s="108">
        <f t="shared" si="261"/>
        <v>0.36349652825957729</v>
      </c>
      <c r="K643" s="126" t="str">
        <f t="shared" ref="K643:K706" si="264">+IF(D643&gt;=10,"DEJAR","DEPURAR")</f>
        <v>DEJAR</v>
      </c>
      <c r="L643" s="126" t="str">
        <f t="shared" ref="L643:L706" si="265">+IF(E643&gt;=5,"DEJAR","DEPURAR")</f>
        <v>DEJAR</v>
      </c>
      <c r="M643" s="126" t="str">
        <f t="shared" ref="M643:M706" si="266">+IF(AND(K643="DEJAR",L643="DEJAR"),"DEJAR","DEPURAR")</f>
        <v>DEJAR</v>
      </c>
    </row>
    <row r="644" spans="1:13" x14ac:dyDescent="0.25">
      <c r="A644" s="33" t="s">
        <v>61</v>
      </c>
      <c r="B644" s="33">
        <v>54</v>
      </c>
      <c r="C644" s="33" t="s">
        <v>127</v>
      </c>
      <c r="D644" s="34">
        <v>15.278887442346074</v>
      </c>
      <c r="E644" s="42">
        <v>8</v>
      </c>
      <c r="F644" s="113">
        <f t="shared" si="263"/>
        <v>183.34723291915657</v>
      </c>
      <c r="G644" s="42">
        <v>0.1</v>
      </c>
      <c r="H644" s="33" t="s">
        <v>170</v>
      </c>
      <c r="I644" s="107">
        <f t="shared" ref="I644:I645" si="267">0.13647*D644^2.38351</f>
        <v>90.642458108728349</v>
      </c>
      <c r="J644" s="108">
        <f t="shared" ref="J644:J648" si="268">(I644/1000)*0.5/G644</f>
        <v>0.45321229054364176</v>
      </c>
      <c r="K644" s="126" t="str">
        <f t="shared" si="264"/>
        <v>DEJAR</v>
      </c>
      <c r="L644" s="126" t="str">
        <f t="shared" si="265"/>
        <v>DEJAR</v>
      </c>
      <c r="M644" s="126" t="str">
        <f t="shared" si="266"/>
        <v>DEJAR</v>
      </c>
    </row>
    <row r="645" spans="1:13" x14ac:dyDescent="0.25">
      <c r="A645" s="33" t="s">
        <v>61</v>
      </c>
      <c r="B645" s="33">
        <v>55</v>
      </c>
      <c r="C645" s="33" t="s">
        <v>130</v>
      </c>
      <c r="D645" s="34">
        <v>12.414096046906185</v>
      </c>
      <c r="E645" s="42">
        <v>5</v>
      </c>
      <c r="F645" s="113">
        <f t="shared" si="263"/>
        <v>121.03782173178695</v>
      </c>
      <c r="G645" s="42">
        <v>0.1</v>
      </c>
      <c r="H645" s="33" t="s">
        <v>170</v>
      </c>
      <c r="I645" s="107">
        <f t="shared" si="267"/>
        <v>55.257950664746026</v>
      </c>
      <c r="J645" s="108">
        <f t="shared" si="268"/>
        <v>0.27628975332373013</v>
      </c>
      <c r="K645" s="126" t="str">
        <f t="shared" si="264"/>
        <v>DEJAR</v>
      </c>
      <c r="L645" s="126" t="str">
        <f t="shared" si="265"/>
        <v>DEJAR</v>
      </c>
      <c r="M645" s="126" t="str">
        <f t="shared" si="266"/>
        <v>DEJAR</v>
      </c>
    </row>
    <row r="646" spans="1:13" x14ac:dyDescent="0.25">
      <c r="A646" s="33" t="s">
        <v>61</v>
      </c>
      <c r="B646" s="33">
        <v>57</v>
      </c>
      <c r="C646" s="33" t="s">
        <v>97</v>
      </c>
      <c r="D646" s="34">
        <v>21.963400698372482</v>
      </c>
      <c r="E646" s="42">
        <v>5</v>
      </c>
      <c r="F646" s="113">
        <f t="shared" si="263"/>
        <v>378.86986802435092</v>
      </c>
      <c r="G646" s="42">
        <v>0.1</v>
      </c>
      <c r="H646" s="33" t="s">
        <v>153</v>
      </c>
      <c r="I646" s="109">
        <f t="shared" ref="I646:I648" si="269">6.666+(12.826*(E646)^0.5)*LN(E646)</f>
        <v>52.824370122452407</v>
      </c>
      <c r="J646" s="108">
        <f t="shared" si="268"/>
        <v>0.26412185061226201</v>
      </c>
      <c r="K646" s="126" t="str">
        <f t="shared" si="264"/>
        <v>DEJAR</v>
      </c>
      <c r="L646" s="126" t="str">
        <f t="shared" si="265"/>
        <v>DEJAR</v>
      </c>
      <c r="M646" s="126" t="str">
        <f t="shared" si="266"/>
        <v>DEJAR</v>
      </c>
    </row>
    <row r="647" spans="1:13" x14ac:dyDescent="0.25">
      <c r="A647" s="33" t="s">
        <v>61</v>
      </c>
      <c r="B647" s="33">
        <v>58</v>
      </c>
      <c r="C647" s="33" t="s">
        <v>97</v>
      </c>
      <c r="D647" s="34">
        <v>12.095785891857309</v>
      </c>
      <c r="E647" s="42">
        <v>3</v>
      </c>
      <c r="F647" s="113">
        <f t="shared" si="263"/>
        <v>114.91033174273529</v>
      </c>
      <c r="G647" s="42">
        <v>0.1</v>
      </c>
      <c r="H647" s="33" t="s">
        <v>153</v>
      </c>
      <c r="I647" s="109">
        <f t="shared" si="269"/>
        <v>31.07198362279307</v>
      </c>
      <c r="J647" s="108">
        <f t="shared" si="268"/>
        <v>0.15535991811396535</v>
      </c>
      <c r="K647" s="126" t="str">
        <f t="shared" si="264"/>
        <v>DEJAR</v>
      </c>
      <c r="L647" s="126" t="str">
        <f t="shared" si="265"/>
        <v>DEPURAR</v>
      </c>
      <c r="M647" s="126" t="str">
        <f t="shared" si="266"/>
        <v>DEPURAR</v>
      </c>
    </row>
    <row r="648" spans="1:13" x14ac:dyDescent="0.25">
      <c r="A648" s="33" t="s">
        <v>61</v>
      </c>
      <c r="B648" s="33">
        <v>59</v>
      </c>
      <c r="C648" s="33" t="s">
        <v>97</v>
      </c>
      <c r="D648" s="34">
        <v>12.732406201955062</v>
      </c>
      <c r="E648" s="42">
        <v>3</v>
      </c>
      <c r="F648" s="113">
        <f t="shared" si="263"/>
        <v>127.32446730496986</v>
      </c>
      <c r="G648" s="42">
        <v>0.1</v>
      </c>
      <c r="H648" s="33" t="s">
        <v>153</v>
      </c>
      <c r="I648" s="109">
        <f t="shared" si="269"/>
        <v>31.07198362279307</v>
      </c>
      <c r="J648" s="108">
        <f t="shared" si="268"/>
        <v>0.15535991811396535</v>
      </c>
      <c r="K648" s="126" t="str">
        <f t="shared" si="264"/>
        <v>DEJAR</v>
      </c>
      <c r="L648" s="126" t="str">
        <f t="shared" si="265"/>
        <v>DEPURAR</v>
      </c>
      <c r="M648" s="126" t="str">
        <f t="shared" si="266"/>
        <v>DEPURAR</v>
      </c>
    </row>
    <row r="649" spans="1:13" x14ac:dyDescent="0.25">
      <c r="A649" s="33" t="s">
        <v>61</v>
      </c>
      <c r="B649" s="33">
        <v>60</v>
      </c>
      <c r="C649" s="33" t="s">
        <v>130</v>
      </c>
      <c r="D649" s="34">
        <v>22.91833116351911</v>
      </c>
      <c r="E649" s="42">
        <v>6</v>
      </c>
      <c r="F649" s="113">
        <f t="shared" si="263"/>
        <v>412.53127406810228</v>
      </c>
      <c r="G649" s="42">
        <v>0.1</v>
      </c>
      <c r="H649" s="33" t="s">
        <v>170</v>
      </c>
      <c r="I649" s="107">
        <f>0.13647*D649^2.38351</f>
        <v>238.25770348900747</v>
      </c>
      <c r="J649" s="108">
        <f>(I649/1000)*0.5/G649</f>
        <v>1.1912885174450372</v>
      </c>
      <c r="K649" s="126" t="str">
        <f t="shared" si="264"/>
        <v>DEJAR</v>
      </c>
      <c r="L649" s="126" t="str">
        <f t="shared" si="265"/>
        <v>DEJAR</v>
      </c>
      <c r="M649" s="126" t="str">
        <f t="shared" si="266"/>
        <v>DEJAR</v>
      </c>
    </row>
    <row r="650" spans="1:13" x14ac:dyDescent="0.25">
      <c r="A650" s="33" t="s">
        <v>61</v>
      </c>
      <c r="B650" s="33">
        <v>61</v>
      </c>
      <c r="C650" s="33" t="s">
        <v>97</v>
      </c>
      <c r="D650" s="34">
        <v>17.188748372639331</v>
      </c>
      <c r="E650" s="42">
        <v>4</v>
      </c>
      <c r="F650" s="113">
        <f t="shared" si="263"/>
        <v>232.04884166330748</v>
      </c>
      <c r="G650" s="42">
        <v>0.1</v>
      </c>
      <c r="H650" s="33" t="s">
        <v>153</v>
      </c>
      <c r="I650" s="109">
        <f t="shared" ref="I650:I654" si="270">6.666+(12.826*(E650)^0.5)*LN(E650)</f>
        <v>42.22722295144743</v>
      </c>
      <c r="J650" s="108">
        <f t="shared" ref="J650:J654" si="271">(I650/1000)*0.5/G650</f>
        <v>0.21113611475723715</v>
      </c>
      <c r="K650" s="126" t="str">
        <f t="shared" si="264"/>
        <v>DEJAR</v>
      </c>
      <c r="L650" s="126" t="str">
        <f t="shared" si="265"/>
        <v>DEPURAR</v>
      </c>
      <c r="M650" s="126" t="str">
        <f t="shared" si="266"/>
        <v>DEPURAR</v>
      </c>
    </row>
    <row r="651" spans="1:13" x14ac:dyDescent="0.25">
      <c r="A651" s="33" t="s">
        <v>61</v>
      </c>
      <c r="B651" s="33">
        <v>62</v>
      </c>
      <c r="C651" s="33" t="s">
        <v>97</v>
      </c>
      <c r="D651" s="34">
        <v>10.18592496156405</v>
      </c>
      <c r="E651" s="42">
        <v>3</v>
      </c>
      <c r="F651" s="113">
        <f t="shared" si="263"/>
        <v>81.487659075180716</v>
      </c>
      <c r="G651" s="42">
        <v>0.1</v>
      </c>
      <c r="H651" s="33" t="s">
        <v>153</v>
      </c>
      <c r="I651" s="109">
        <f t="shared" si="270"/>
        <v>31.07198362279307</v>
      </c>
      <c r="J651" s="108">
        <f t="shared" si="271"/>
        <v>0.15535991811396535</v>
      </c>
      <c r="K651" s="126" t="str">
        <f t="shared" si="264"/>
        <v>DEJAR</v>
      </c>
      <c r="L651" s="126" t="str">
        <f t="shared" si="265"/>
        <v>DEPURAR</v>
      </c>
      <c r="M651" s="126" t="str">
        <f t="shared" si="266"/>
        <v>DEPURAR</v>
      </c>
    </row>
    <row r="652" spans="1:13" x14ac:dyDescent="0.25">
      <c r="A652" s="33" t="s">
        <v>61</v>
      </c>
      <c r="B652" s="33">
        <v>63</v>
      </c>
      <c r="C652" s="33" t="s">
        <v>97</v>
      </c>
      <c r="D652" s="34">
        <v>13.687336667101691</v>
      </c>
      <c r="E652" s="42">
        <v>3</v>
      </c>
      <c r="F652" s="113">
        <f t="shared" si="263"/>
        <v>147.13933752930578</v>
      </c>
      <c r="G652" s="42">
        <v>0.1</v>
      </c>
      <c r="H652" s="33" t="s">
        <v>153</v>
      </c>
      <c r="I652" s="109">
        <f t="shared" si="270"/>
        <v>31.07198362279307</v>
      </c>
      <c r="J652" s="108">
        <f t="shared" si="271"/>
        <v>0.15535991811396535</v>
      </c>
      <c r="K652" s="126" t="str">
        <f t="shared" si="264"/>
        <v>DEJAR</v>
      </c>
      <c r="L652" s="126" t="str">
        <f t="shared" si="265"/>
        <v>DEPURAR</v>
      </c>
      <c r="M652" s="126" t="str">
        <f t="shared" si="266"/>
        <v>DEPURAR</v>
      </c>
    </row>
    <row r="653" spans="1:13" x14ac:dyDescent="0.25">
      <c r="A653" s="33" t="s">
        <v>62</v>
      </c>
      <c r="B653" s="33">
        <v>1</v>
      </c>
      <c r="C653" s="33" t="s">
        <v>97</v>
      </c>
      <c r="D653" s="34">
        <v>23.873261628665741</v>
      </c>
      <c r="E653" s="42">
        <v>3</v>
      </c>
      <c r="F653" s="113">
        <f t="shared" si="263"/>
        <v>447.62508036903466</v>
      </c>
      <c r="G653" s="42">
        <v>0.1</v>
      </c>
      <c r="H653" s="33" t="s">
        <v>153</v>
      </c>
      <c r="I653" s="109">
        <f t="shared" si="270"/>
        <v>31.07198362279307</v>
      </c>
      <c r="J653" s="108">
        <f t="shared" si="271"/>
        <v>0.15535991811396535</v>
      </c>
      <c r="K653" s="126" t="str">
        <f t="shared" si="264"/>
        <v>DEJAR</v>
      </c>
      <c r="L653" s="126" t="str">
        <f t="shared" si="265"/>
        <v>DEPURAR</v>
      </c>
      <c r="M653" s="126" t="str">
        <f t="shared" si="266"/>
        <v>DEPURAR</v>
      </c>
    </row>
    <row r="654" spans="1:13" x14ac:dyDescent="0.25">
      <c r="A654" s="33" t="s">
        <v>62</v>
      </c>
      <c r="B654" s="33">
        <v>2</v>
      </c>
      <c r="C654" s="33" t="s">
        <v>97</v>
      </c>
      <c r="D654" s="34">
        <v>29.284534264496642</v>
      </c>
      <c r="E654" s="42">
        <v>3</v>
      </c>
      <c r="F654" s="113">
        <f t="shared" si="263"/>
        <v>673.54643204329057</v>
      </c>
      <c r="G654" s="42">
        <v>0.1</v>
      </c>
      <c r="H654" s="33" t="s">
        <v>153</v>
      </c>
      <c r="I654" s="109">
        <f t="shared" si="270"/>
        <v>31.07198362279307</v>
      </c>
      <c r="J654" s="108">
        <f t="shared" si="271"/>
        <v>0.15535991811396535</v>
      </c>
      <c r="K654" s="126" t="str">
        <f t="shared" si="264"/>
        <v>DEJAR</v>
      </c>
      <c r="L654" s="126" t="str">
        <f t="shared" si="265"/>
        <v>DEPURAR</v>
      </c>
      <c r="M654" s="126" t="str">
        <f t="shared" si="266"/>
        <v>DEPURAR</v>
      </c>
    </row>
    <row r="655" spans="1:13" x14ac:dyDescent="0.25">
      <c r="A655" s="33" t="s">
        <v>62</v>
      </c>
      <c r="B655" s="33">
        <v>3</v>
      </c>
      <c r="C655" s="33" t="s">
        <v>126</v>
      </c>
      <c r="D655" s="34">
        <v>25.464812403910123</v>
      </c>
      <c r="E655" s="42">
        <v>6</v>
      </c>
      <c r="F655" s="113">
        <f t="shared" si="263"/>
        <v>509.29786921987943</v>
      </c>
      <c r="G655" s="42">
        <v>0.1</v>
      </c>
      <c r="H655" s="33" t="s">
        <v>170</v>
      </c>
      <c r="I655" s="107">
        <f>0.13647*D655^2.38351</f>
        <v>306.27418137209492</v>
      </c>
      <c r="J655" s="108">
        <f>(I655/1000)*0.5/G655</f>
        <v>1.5313709068604744</v>
      </c>
      <c r="K655" s="126" t="str">
        <f t="shared" si="264"/>
        <v>DEJAR</v>
      </c>
      <c r="L655" s="126" t="str">
        <f t="shared" si="265"/>
        <v>DEJAR</v>
      </c>
      <c r="M655" s="126" t="str">
        <f t="shared" si="266"/>
        <v>DEJAR</v>
      </c>
    </row>
    <row r="656" spans="1:13" x14ac:dyDescent="0.25">
      <c r="A656" s="33" t="s">
        <v>62</v>
      </c>
      <c r="B656" s="33">
        <v>4</v>
      </c>
      <c r="C656" s="33" t="s">
        <v>97</v>
      </c>
      <c r="D656" s="34">
        <v>28.011293644301134</v>
      </c>
      <c r="E656" s="42">
        <v>5</v>
      </c>
      <c r="F656" s="113">
        <f t="shared" si="263"/>
        <v>616.25042175605392</v>
      </c>
      <c r="G656" s="42">
        <v>0.1</v>
      </c>
      <c r="H656" s="33" t="s">
        <v>153</v>
      </c>
      <c r="I656" s="109">
        <f t="shared" ref="I656:I657" si="272">6.666+(12.826*(E656)^0.5)*LN(E656)</f>
        <v>52.824370122452407</v>
      </c>
      <c r="J656" s="108">
        <f t="shared" ref="J656:J657" si="273">(I656/1000)*0.5/G656</f>
        <v>0.26412185061226201</v>
      </c>
      <c r="K656" s="126" t="str">
        <f t="shared" si="264"/>
        <v>DEJAR</v>
      </c>
      <c r="L656" s="126" t="str">
        <f t="shared" si="265"/>
        <v>DEJAR</v>
      </c>
      <c r="M656" s="126" t="str">
        <f t="shared" si="266"/>
        <v>DEJAR</v>
      </c>
    </row>
    <row r="657" spans="1:13" x14ac:dyDescent="0.25">
      <c r="A657" s="33" t="s">
        <v>62</v>
      </c>
      <c r="B657" s="33">
        <v>5</v>
      </c>
      <c r="C657" s="33" t="s">
        <v>97</v>
      </c>
      <c r="D657" s="34">
        <v>28.647913954398888</v>
      </c>
      <c r="E657" s="42">
        <v>8</v>
      </c>
      <c r="F657" s="113">
        <f t="shared" si="263"/>
        <v>644.58011573140982</v>
      </c>
      <c r="G657" s="42">
        <v>0.1</v>
      </c>
      <c r="H657" s="33" t="s">
        <v>153</v>
      </c>
      <c r="I657" s="109">
        <f t="shared" si="272"/>
        <v>82.102745688765523</v>
      </c>
      <c r="J657" s="108">
        <f t="shared" si="273"/>
        <v>0.41051372844382761</v>
      </c>
      <c r="K657" s="126" t="str">
        <f t="shared" si="264"/>
        <v>DEJAR</v>
      </c>
      <c r="L657" s="126" t="str">
        <f t="shared" si="265"/>
        <v>DEJAR</v>
      </c>
      <c r="M657" s="126" t="str">
        <f t="shared" si="266"/>
        <v>DEJAR</v>
      </c>
    </row>
    <row r="658" spans="1:13" x14ac:dyDescent="0.25">
      <c r="A658" s="33" t="s">
        <v>62</v>
      </c>
      <c r="B658" s="33">
        <v>6</v>
      </c>
      <c r="C658" s="33" t="s">
        <v>96</v>
      </c>
      <c r="D658" s="34">
        <v>35.650737365474171</v>
      </c>
      <c r="E658" s="42">
        <v>15</v>
      </c>
      <c r="F658" s="113">
        <f t="shared" si="263"/>
        <v>998.2238236709635</v>
      </c>
      <c r="G658" s="42">
        <v>0.1</v>
      </c>
      <c r="H658" s="33" t="s">
        <v>170</v>
      </c>
      <c r="I658" s="107">
        <f>0.13647*D658^2.38351</f>
        <v>682.98005632399054</v>
      </c>
      <c r="J658" s="108">
        <f>(I658/1000)*0.5/G658</f>
        <v>3.4149002816199525</v>
      </c>
      <c r="K658" s="126" t="str">
        <f t="shared" si="264"/>
        <v>DEJAR</v>
      </c>
      <c r="L658" s="126" t="str">
        <f t="shared" si="265"/>
        <v>DEJAR</v>
      </c>
      <c r="M658" s="126" t="str">
        <f t="shared" si="266"/>
        <v>DEJAR</v>
      </c>
    </row>
    <row r="659" spans="1:13" x14ac:dyDescent="0.25">
      <c r="A659" s="33" t="s">
        <v>62</v>
      </c>
      <c r="B659" s="33">
        <v>7</v>
      </c>
      <c r="C659" s="33" t="s">
        <v>97</v>
      </c>
      <c r="D659" s="34">
        <v>22.600021008470232</v>
      </c>
      <c r="E659" s="42">
        <v>6</v>
      </c>
      <c r="F659" s="113">
        <f t="shared" si="263"/>
        <v>401.15164980272056</v>
      </c>
      <c r="G659" s="42">
        <v>0.1</v>
      </c>
      <c r="H659" s="33" t="s">
        <v>153</v>
      </c>
      <c r="I659" s="109">
        <f t="shared" ref="I659:I660" si="274">6.666+(12.826*(E659)^0.5)*LN(E659)</f>
        <v>62.957985757508652</v>
      </c>
      <c r="J659" s="108">
        <f t="shared" ref="J659:J660" si="275">(I659/1000)*0.5/G659</f>
        <v>0.31478992878754319</v>
      </c>
      <c r="K659" s="126" t="str">
        <f t="shared" si="264"/>
        <v>DEJAR</v>
      </c>
      <c r="L659" s="126" t="str">
        <f t="shared" si="265"/>
        <v>DEJAR</v>
      </c>
      <c r="M659" s="126" t="str">
        <f t="shared" si="266"/>
        <v>DEJAR</v>
      </c>
    </row>
    <row r="660" spans="1:13" x14ac:dyDescent="0.25">
      <c r="A660" s="33" t="s">
        <v>62</v>
      </c>
      <c r="B660" s="33">
        <v>8</v>
      </c>
      <c r="C660" s="33" t="s">
        <v>97</v>
      </c>
      <c r="D660" s="34">
        <v>21.00847023322585</v>
      </c>
      <c r="E660" s="42">
        <v>6</v>
      </c>
      <c r="F660" s="113">
        <f t="shared" si="263"/>
        <v>346.64086223778037</v>
      </c>
      <c r="G660" s="42">
        <v>0.1</v>
      </c>
      <c r="H660" s="33" t="s">
        <v>153</v>
      </c>
      <c r="I660" s="109">
        <f t="shared" si="274"/>
        <v>62.957985757508652</v>
      </c>
      <c r="J660" s="108">
        <f t="shared" si="275"/>
        <v>0.31478992878754319</v>
      </c>
      <c r="K660" s="126" t="str">
        <f t="shared" si="264"/>
        <v>DEJAR</v>
      </c>
      <c r="L660" s="126" t="str">
        <f t="shared" si="265"/>
        <v>DEJAR</v>
      </c>
      <c r="M660" s="126" t="str">
        <f t="shared" si="266"/>
        <v>DEJAR</v>
      </c>
    </row>
    <row r="661" spans="1:13" x14ac:dyDescent="0.25">
      <c r="A661" s="33" t="s">
        <v>62</v>
      </c>
      <c r="B661" s="33">
        <v>9</v>
      </c>
      <c r="C661" s="33" t="s">
        <v>118</v>
      </c>
      <c r="D661" s="34">
        <v>31.512705349838779</v>
      </c>
      <c r="E661" s="42">
        <v>10</v>
      </c>
      <c r="F661" s="113">
        <f t="shared" si="263"/>
        <v>779.94194003500604</v>
      </c>
      <c r="G661" s="42">
        <v>0.1</v>
      </c>
      <c r="H661" s="33" t="s">
        <v>170</v>
      </c>
      <c r="I661" s="107">
        <f t="shared" ref="I661:I664" si="276">0.13647*D661^2.38351</f>
        <v>508.9707393250751</v>
      </c>
      <c r="J661" s="108">
        <f t="shared" ref="J661:J666" si="277">(I661/1000)*0.5/G661</f>
        <v>2.5448536966253754</v>
      </c>
      <c r="K661" s="126" t="str">
        <f t="shared" si="264"/>
        <v>DEJAR</v>
      </c>
      <c r="L661" s="126" t="str">
        <f t="shared" si="265"/>
        <v>DEJAR</v>
      </c>
      <c r="M661" s="126" t="str">
        <f t="shared" si="266"/>
        <v>DEJAR</v>
      </c>
    </row>
    <row r="662" spans="1:13" x14ac:dyDescent="0.25">
      <c r="A662" s="33" t="s">
        <v>62</v>
      </c>
      <c r="B662" s="33">
        <v>10</v>
      </c>
      <c r="C662" s="33" t="s">
        <v>99</v>
      </c>
      <c r="D662" s="34">
        <v>60.160619304237663</v>
      </c>
      <c r="E662" s="42">
        <v>18</v>
      </c>
      <c r="F662" s="113">
        <f t="shared" si="263"/>
        <v>2842.5983103755175</v>
      </c>
      <c r="G662" s="42">
        <v>0.1</v>
      </c>
      <c r="H662" s="33" t="s">
        <v>170</v>
      </c>
      <c r="I662" s="107">
        <f t="shared" si="276"/>
        <v>2377.0912186907562</v>
      </c>
      <c r="J662" s="108">
        <f t="shared" si="277"/>
        <v>11.885456093453781</v>
      </c>
      <c r="K662" s="126" t="str">
        <f t="shared" si="264"/>
        <v>DEJAR</v>
      </c>
      <c r="L662" s="126" t="str">
        <f t="shared" si="265"/>
        <v>DEJAR</v>
      </c>
      <c r="M662" s="126" t="str">
        <f t="shared" si="266"/>
        <v>DEJAR</v>
      </c>
    </row>
    <row r="663" spans="1:13" x14ac:dyDescent="0.25">
      <c r="A663" s="33" t="s">
        <v>62</v>
      </c>
      <c r="B663" s="33">
        <v>11</v>
      </c>
      <c r="C663" s="33" t="s">
        <v>127</v>
      </c>
      <c r="D663" s="34">
        <v>22.91833116351911</v>
      </c>
      <c r="E663" s="42">
        <v>12</v>
      </c>
      <c r="F663" s="113">
        <f t="shared" si="263"/>
        <v>412.53127406810228</v>
      </c>
      <c r="G663" s="42">
        <v>0.1</v>
      </c>
      <c r="H663" s="33" t="s">
        <v>170</v>
      </c>
      <c r="I663" s="107">
        <f t="shared" si="276"/>
        <v>238.25770348900747</v>
      </c>
      <c r="J663" s="108">
        <f t="shared" si="277"/>
        <v>1.1912885174450372</v>
      </c>
      <c r="K663" s="126" t="str">
        <f t="shared" si="264"/>
        <v>DEJAR</v>
      </c>
      <c r="L663" s="126" t="str">
        <f t="shared" si="265"/>
        <v>DEJAR</v>
      </c>
      <c r="M663" s="126" t="str">
        <f t="shared" si="266"/>
        <v>DEJAR</v>
      </c>
    </row>
    <row r="664" spans="1:13" x14ac:dyDescent="0.25">
      <c r="A664" s="33" t="s">
        <v>62</v>
      </c>
      <c r="B664" s="33">
        <v>12</v>
      </c>
      <c r="C664" s="33" t="s">
        <v>131</v>
      </c>
      <c r="D664" s="34">
        <v>42.971870931598332</v>
      </c>
      <c r="E664" s="42">
        <v>8</v>
      </c>
      <c r="F664" s="113">
        <f t="shared" si="263"/>
        <v>1450.3052603956721</v>
      </c>
      <c r="G664" s="42">
        <v>0.1</v>
      </c>
      <c r="H664" s="33" t="s">
        <v>170</v>
      </c>
      <c r="I664" s="107">
        <f t="shared" si="276"/>
        <v>1065.977930556058</v>
      </c>
      <c r="J664" s="108">
        <f t="shared" si="277"/>
        <v>5.329889652780289</v>
      </c>
      <c r="K664" s="126" t="str">
        <f t="shared" si="264"/>
        <v>DEJAR</v>
      </c>
      <c r="L664" s="126" t="str">
        <f t="shared" si="265"/>
        <v>DEJAR</v>
      </c>
      <c r="M664" s="126" t="str">
        <f t="shared" si="266"/>
        <v>DEJAR</v>
      </c>
    </row>
    <row r="665" spans="1:13" x14ac:dyDescent="0.25">
      <c r="A665" s="33" t="s">
        <v>62</v>
      </c>
      <c r="B665" s="33">
        <v>13</v>
      </c>
      <c r="C665" s="33" t="s">
        <v>97</v>
      </c>
      <c r="D665" s="34">
        <v>14.642267132248321</v>
      </c>
      <c r="E665" s="42">
        <v>4</v>
      </c>
      <c r="F665" s="113">
        <f t="shared" si="263"/>
        <v>168.38660801082264</v>
      </c>
      <c r="G665" s="42">
        <v>0.1</v>
      </c>
      <c r="H665" s="33" t="s">
        <v>153</v>
      </c>
      <c r="I665" s="109">
        <f t="shared" ref="I665:I666" si="278">6.666+(12.826*(E665)^0.5)*LN(E665)</f>
        <v>42.22722295144743</v>
      </c>
      <c r="J665" s="108">
        <f t="shared" si="277"/>
        <v>0.21113611475723715</v>
      </c>
      <c r="K665" s="126" t="str">
        <f t="shared" si="264"/>
        <v>DEJAR</v>
      </c>
      <c r="L665" s="126" t="str">
        <f t="shared" si="265"/>
        <v>DEPURAR</v>
      </c>
      <c r="M665" s="126" t="str">
        <f t="shared" si="266"/>
        <v>DEPURAR</v>
      </c>
    </row>
    <row r="666" spans="1:13" x14ac:dyDescent="0.25">
      <c r="A666" s="33" t="s">
        <v>62</v>
      </c>
      <c r="B666" s="33">
        <v>14</v>
      </c>
      <c r="C666" s="33" t="s">
        <v>97</v>
      </c>
      <c r="D666" s="34">
        <v>28.647913954398888</v>
      </c>
      <c r="E666" s="42">
        <v>6</v>
      </c>
      <c r="F666" s="113">
        <f t="shared" si="263"/>
        <v>644.58011573140982</v>
      </c>
      <c r="G666" s="42">
        <v>0.1</v>
      </c>
      <c r="H666" s="33" t="s">
        <v>153</v>
      </c>
      <c r="I666" s="109">
        <f t="shared" si="278"/>
        <v>62.957985757508652</v>
      </c>
      <c r="J666" s="108">
        <f t="shared" si="277"/>
        <v>0.31478992878754319</v>
      </c>
      <c r="K666" s="126" t="str">
        <f t="shared" si="264"/>
        <v>DEJAR</v>
      </c>
      <c r="L666" s="126" t="str">
        <f t="shared" si="265"/>
        <v>DEJAR</v>
      </c>
      <c r="M666" s="126" t="str">
        <f t="shared" si="266"/>
        <v>DEJAR</v>
      </c>
    </row>
    <row r="667" spans="1:13" x14ac:dyDescent="0.25">
      <c r="A667" s="33" t="s">
        <v>62</v>
      </c>
      <c r="B667" s="33">
        <v>15</v>
      </c>
      <c r="C667" s="33" t="s">
        <v>99</v>
      </c>
      <c r="D667" s="34">
        <v>65.253581785019691</v>
      </c>
      <c r="E667" s="42">
        <v>22</v>
      </c>
      <c r="F667" s="113">
        <f t="shared" si="263"/>
        <v>3344.2567115570987</v>
      </c>
      <c r="G667" s="42">
        <v>0.1</v>
      </c>
      <c r="H667" s="33" t="s">
        <v>170</v>
      </c>
      <c r="I667" s="107">
        <f t="shared" ref="I667:I669" si="279">0.13647*D667^2.38351</f>
        <v>2885.1262236650718</v>
      </c>
      <c r="J667" s="108">
        <f t="shared" ref="J667:J671" si="280">(I667/1000)*0.5/G667</f>
        <v>14.425631118325359</v>
      </c>
      <c r="K667" s="126" t="str">
        <f t="shared" si="264"/>
        <v>DEJAR</v>
      </c>
      <c r="L667" s="126" t="str">
        <f t="shared" si="265"/>
        <v>DEJAR</v>
      </c>
      <c r="M667" s="126" t="str">
        <f t="shared" si="266"/>
        <v>DEJAR</v>
      </c>
    </row>
    <row r="668" spans="1:13" x14ac:dyDescent="0.25">
      <c r="A668" s="33" t="s">
        <v>62</v>
      </c>
      <c r="B668" s="33">
        <v>16</v>
      </c>
      <c r="C668" s="33" t="s">
        <v>130</v>
      </c>
      <c r="D668" s="34">
        <v>22.91833116351911</v>
      </c>
      <c r="E668" s="42">
        <v>8</v>
      </c>
      <c r="F668" s="113">
        <f t="shared" si="263"/>
        <v>412.53127406810228</v>
      </c>
      <c r="G668" s="42">
        <v>0.1</v>
      </c>
      <c r="H668" s="33" t="s">
        <v>170</v>
      </c>
      <c r="I668" s="107">
        <f t="shared" si="279"/>
        <v>238.25770348900747</v>
      </c>
      <c r="J668" s="108">
        <f t="shared" si="280"/>
        <v>1.1912885174450372</v>
      </c>
      <c r="K668" s="126" t="str">
        <f t="shared" si="264"/>
        <v>DEJAR</v>
      </c>
      <c r="L668" s="126" t="str">
        <f t="shared" si="265"/>
        <v>DEJAR</v>
      </c>
      <c r="M668" s="126" t="str">
        <f t="shared" si="266"/>
        <v>DEJAR</v>
      </c>
    </row>
    <row r="669" spans="1:13" x14ac:dyDescent="0.25">
      <c r="A669" s="33" t="s">
        <v>62</v>
      </c>
      <c r="B669" s="33">
        <v>17</v>
      </c>
      <c r="C669" s="33" t="s">
        <v>127</v>
      </c>
      <c r="D669" s="34">
        <v>29.284534264496642</v>
      </c>
      <c r="E669" s="42">
        <v>12</v>
      </c>
      <c r="F669" s="113">
        <f t="shared" si="263"/>
        <v>673.54643204329057</v>
      </c>
      <c r="G669" s="42">
        <v>0.1</v>
      </c>
      <c r="H669" s="33" t="s">
        <v>170</v>
      </c>
      <c r="I669" s="107">
        <f t="shared" si="279"/>
        <v>427.35057947961337</v>
      </c>
      <c r="J669" s="108">
        <f t="shared" si="280"/>
        <v>2.1367528973980665</v>
      </c>
      <c r="K669" s="126" t="str">
        <f t="shared" si="264"/>
        <v>DEJAR</v>
      </c>
      <c r="L669" s="126" t="str">
        <f t="shared" si="265"/>
        <v>DEJAR</v>
      </c>
      <c r="M669" s="126" t="str">
        <f t="shared" si="266"/>
        <v>DEJAR</v>
      </c>
    </row>
    <row r="670" spans="1:13" x14ac:dyDescent="0.25">
      <c r="A670" s="33" t="s">
        <v>62</v>
      </c>
      <c r="B670" s="33">
        <v>18</v>
      </c>
      <c r="C670" s="33" t="s">
        <v>97</v>
      </c>
      <c r="D670" s="34">
        <v>13.687336667101691</v>
      </c>
      <c r="E670" s="42">
        <v>3</v>
      </c>
      <c r="F670" s="113">
        <f t="shared" si="263"/>
        <v>147.13933752930578</v>
      </c>
      <c r="G670" s="42">
        <v>0.1</v>
      </c>
      <c r="H670" s="33" t="s">
        <v>153</v>
      </c>
      <c r="I670" s="109">
        <f t="shared" ref="I670:I671" si="281">6.666+(12.826*(E670)^0.5)*LN(E670)</f>
        <v>31.07198362279307</v>
      </c>
      <c r="J670" s="108">
        <f t="shared" si="280"/>
        <v>0.15535991811396535</v>
      </c>
      <c r="K670" s="126" t="str">
        <f t="shared" si="264"/>
        <v>DEJAR</v>
      </c>
      <c r="L670" s="126" t="str">
        <f t="shared" si="265"/>
        <v>DEPURAR</v>
      </c>
      <c r="M670" s="126" t="str">
        <f t="shared" si="266"/>
        <v>DEPURAR</v>
      </c>
    </row>
    <row r="671" spans="1:13" x14ac:dyDescent="0.25">
      <c r="A671" s="33" t="s">
        <v>62</v>
      </c>
      <c r="B671" s="33">
        <v>19</v>
      </c>
      <c r="C671" s="33" t="s">
        <v>97</v>
      </c>
      <c r="D671" s="34">
        <v>23.873261628665741</v>
      </c>
      <c r="E671" s="42">
        <v>3</v>
      </c>
      <c r="F671" s="113">
        <f t="shared" si="263"/>
        <v>447.62508036903466</v>
      </c>
      <c r="G671" s="42">
        <v>0.1</v>
      </c>
      <c r="H671" s="33" t="s">
        <v>153</v>
      </c>
      <c r="I671" s="109">
        <f t="shared" si="281"/>
        <v>31.07198362279307</v>
      </c>
      <c r="J671" s="108">
        <f t="shared" si="280"/>
        <v>0.15535991811396535</v>
      </c>
      <c r="K671" s="126" t="str">
        <f t="shared" si="264"/>
        <v>DEJAR</v>
      </c>
      <c r="L671" s="126" t="str">
        <f t="shared" si="265"/>
        <v>DEPURAR</v>
      </c>
      <c r="M671" s="126" t="str">
        <f t="shared" si="266"/>
        <v>DEPURAR</v>
      </c>
    </row>
    <row r="672" spans="1:13" x14ac:dyDescent="0.25">
      <c r="A672" s="33" t="s">
        <v>62</v>
      </c>
      <c r="B672" s="33">
        <v>20</v>
      </c>
      <c r="C672" s="33" t="s">
        <v>126</v>
      </c>
      <c r="D672" s="34">
        <v>44.563421706842718</v>
      </c>
      <c r="E672" s="42">
        <v>20</v>
      </c>
      <c r="F672" s="113">
        <f t="shared" si="263"/>
        <v>1559.7247244858809</v>
      </c>
      <c r="G672" s="42">
        <v>0.1</v>
      </c>
      <c r="H672" s="33" t="s">
        <v>170</v>
      </c>
      <c r="I672" s="107">
        <f>0.13647*D672^2.38351</f>
        <v>1162.5027987972078</v>
      </c>
      <c r="J672" s="108">
        <f>(I672/1000)*0.5/G672</f>
        <v>5.8125139939860393</v>
      </c>
      <c r="K672" s="126" t="str">
        <f t="shared" si="264"/>
        <v>DEJAR</v>
      </c>
      <c r="L672" s="126" t="str">
        <f t="shared" si="265"/>
        <v>DEJAR</v>
      </c>
      <c r="M672" s="126" t="str">
        <f t="shared" si="266"/>
        <v>DEJAR</v>
      </c>
    </row>
    <row r="673" spans="1:13" x14ac:dyDescent="0.25">
      <c r="A673" s="33" t="s">
        <v>62</v>
      </c>
      <c r="B673" s="33">
        <v>21</v>
      </c>
      <c r="C673" s="33" t="s">
        <v>97</v>
      </c>
      <c r="D673" s="34">
        <v>25.464812403910123</v>
      </c>
      <c r="E673" s="42">
        <v>10</v>
      </c>
      <c r="F673" s="113">
        <f t="shared" si="263"/>
        <v>509.29786921987943</v>
      </c>
      <c r="G673" s="42">
        <v>0.1</v>
      </c>
      <c r="H673" s="33" t="s">
        <v>153</v>
      </c>
      <c r="I673" s="109">
        <f>6.666+(12.826*(E673)^0.5)*LN(E673)</f>
        <v>100.05740827111657</v>
      </c>
      <c r="J673" s="108">
        <f>(I673/1000)*0.5/G673</f>
        <v>0.50028704135558288</v>
      </c>
      <c r="K673" s="126" t="str">
        <f t="shared" si="264"/>
        <v>DEJAR</v>
      </c>
      <c r="L673" s="126" t="str">
        <f t="shared" si="265"/>
        <v>DEJAR</v>
      </c>
      <c r="M673" s="126" t="str">
        <f t="shared" si="266"/>
        <v>DEJAR</v>
      </c>
    </row>
    <row r="674" spans="1:13" x14ac:dyDescent="0.25">
      <c r="A674" s="33" t="s">
        <v>62</v>
      </c>
      <c r="B674" s="33">
        <v>22</v>
      </c>
      <c r="C674" s="33" t="s">
        <v>126</v>
      </c>
      <c r="D674" s="34">
        <v>58.887378684042162</v>
      </c>
      <c r="E674" s="42">
        <v>23</v>
      </c>
      <c r="F674" s="113">
        <f t="shared" si="263"/>
        <v>2723.5499334453712</v>
      </c>
      <c r="G674" s="42">
        <v>0.1</v>
      </c>
      <c r="H674" s="33" t="s">
        <v>170</v>
      </c>
      <c r="I674" s="107">
        <f t="shared" ref="I674:I676" si="282">0.13647*D674^2.38351</f>
        <v>2258.930447538371</v>
      </c>
      <c r="J674" s="108">
        <f t="shared" ref="J674:J678" si="283">(I674/1000)*0.5/G674</f>
        <v>11.294652237691855</v>
      </c>
      <c r="K674" s="126" t="str">
        <f t="shared" si="264"/>
        <v>DEJAR</v>
      </c>
      <c r="L674" s="126" t="str">
        <f t="shared" si="265"/>
        <v>DEJAR</v>
      </c>
      <c r="M674" s="126" t="str">
        <f t="shared" si="266"/>
        <v>DEJAR</v>
      </c>
    </row>
    <row r="675" spans="1:13" x14ac:dyDescent="0.25">
      <c r="A675" s="33" t="s">
        <v>62</v>
      </c>
      <c r="B675" s="33">
        <v>23</v>
      </c>
      <c r="C675" s="33" t="s">
        <v>127</v>
      </c>
      <c r="D675" s="34">
        <v>38.197218605865181</v>
      </c>
      <c r="E675" s="42">
        <v>9</v>
      </c>
      <c r="F675" s="113">
        <f t="shared" si="263"/>
        <v>1145.9202057447285</v>
      </c>
      <c r="G675" s="42">
        <v>0.1</v>
      </c>
      <c r="H675" s="33" t="s">
        <v>170</v>
      </c>
      <c r="I675" s="107">
        <f t="shared" si="282"/>
        <v>805.055209382768</v>
      </c>
      <c r="J675" s="108">
        <f t="shared" si="283"/>
        <v>4.0252760469138398</v>
      </c>
      <c r="K675" s="126" t="str">
        <f t="shared" si="264"/>
        <v>DEJAR</v>
      </c>
      <c r="L675" s="126" t="str">
        <f t="shared" si="265"/>
        <v>DEJAR</v>
      </c>
      <c r="M675" s="126" t="str">
        <f t="shared" si="266"/>
        <v>DEJAR</v>
      </c>
    </row>
    <row r="676" spans="1:13" x14ac:dyDescent="0.25">
      <c r="A676" s="33" t="s">
        <v>62</v>
      </c>
      <c r="B676" s="33">
        <v>24</v>
      </c>
      <c r="C676" s="33" t="s">
        <v>127</v>
      </c>
      <c r="D676" s="34">
        <v>31.831015504887652</v>
      </c>
      <c r="E676" s="42">
        <v>18</v>
      </c>
      <c r="F676" s="113">
        <f t="shared" si="263"/>
        <v>795.7779206560615</v>
      </c>
      <c r="G676" s="42">
        <v>0.1</v>
      </c>
      <c r="H676" s="33" t="s">
        <v>170</v>
      </c>
      <c r="I676" s="107">
        <f t="shared" si="282"/>
        <v>521.31038051202484</v>
      </c>
      <c r="J676" s="108">
        <f t="shared" si="283"/>
        <v>2.606551902560124</v>
      </c>
      <c r="K676" s="126" t="str">
        <f t="shared" si="264"/>
        <v>DEJAR</v>
      </c>
      <c r="L676" s="126" t="str">
        <f t="shared" si="265"/>
        <v>DEJAR</v>
      </c>
      <c r="M676" s="126" t="str">
        <f t="shared" si="266"/>
        <v>DEJAR</v>
      </c>
    </row>
    <row r="677" spans="1:13" x14ac:dyDescent="0.25">
      <c r="A677" s="33" t="s">
        <v>62</v>
      </c>
      <c r="B677" s="33">
        <v>25</v>
      </c>
      <c r="C677" s="33" t="s">
        <v>97</v>
      </c>
      <c r="D677" s="34">
        <v>11.140855426710679</v>
      </c>
      <c r="E677" s="42">
        <v>3</v>
      </c>
      <c r="F677" s="113">
        <f t="shared" si="263"/>
        <v>97.482795280367554</v>
      </c>
      <c r="G677" s="42">
        <v>0.1</v>
      </c>
      <c r="H677" s="33" t="s">
        <v>153</v>
      </c>
      <c r="I677" s="109">
        <f t="shared" ref="I677:I678" si="284">6.666+(12.826*(E677)^0.5)*LN(E677)</f>
        <v>31.07198362279307</v>
      </c>
      <c r="J677" s="108">
        <f t="shared" si="283"/>
        <v>0.15535991811396535</v>
      </c>
      <c r="K677" s="126" t="str">
        <f t="shared" si="264"/>
        <v>DEJAR</v>
      </c>
      <c r="L677" s="126" t="str">
        <f t="shared" si="265"/>
        <v>DEPURAR</v>
      </c>
      <c r="M677" s="126" t="str">
        <f t="shared" si="266"/>
        <v>DEPURAR</v>
      </c>
    </row>
    <row r="678" spans="1:13" x14ac:dyDescent="0.25">
      <c r="A678" s="33" t="s">
        <v>62</v>
      </c>
      <c r="B678" s="33">
        <v>26</v>
      </c>
      <c r="C678" s="33" t="s">
        <v>97</v>
      </c>
      <c r="D678" s="34">
        <v>10.504235116612925</v>
      </c>
      <c r="E678" s="42">
        <v>3</v>
      </c>
      <c r="F678" s="113">
        <f t="shared" si="263"/>
        <v>86.660215559445092</v>
      </c>
      <c r="G678" s="42">
        <v>0.1</v>
      </c>
      <c r="H678" s="33" t="s">
        <v>153</v>
      </c>
      <c r="I678" s="109">
        <f t="shared" si="284"/>
        <v>31.07198362279307</v>
      </c>
      <c r="J678" s="108">
        <f t="shared" si="283"/>
        <v>0.15535991811396535</v>
      </c>
      <c r="K678" s="126" t="str">
        <f t="shared" si="264"/>
        <v>DEJAR</v>
      </c>
      <c r="L678" s="126" t="str">
        <f t="shared" si="265"/>
        <v>DEPURAR</v>
      </c>
      <c r="M678" s="126" t="str">
        <f t="shared" si="266"/>
        <v>DEPURAR</v>
      </c>
    </row>
    <row r="679" spans="1:13" x14ac:dyDescent="0.25">
      <c r="A679" s="33" t="s">
        <v>62</v>
      </c>
      <c r="B679" s="33">
        <v>27</v>
      </c>
      <c r="C679" s="33" t="s">
        <v>127</v>
      </c>
      <c r="D679" s="34">
        <v>24.509881938763492</v>
      </c>
      <c r="E679" s="42">
        <v>4</v>
      </c>
      <c r="F679" s="113">
        <f t="shared" si="263"/>
        <v>471.81672915697879</v>
      </c>
      <c r="G679" s="42">
        <v>0.1</v>
      </c>
      <c r="H679" s="33" t="s">
        <v>170</v>
      </c>
      <c r="I679" s="107">
        <f>0.13647*D679^2.38351</f>
        <v>279.60561022900345</v>
      </c>
      <c r="J679" s="108">
        <f>(I679/1000)*0.5/G679</f>
        <v>1.3980280511450172</v>
      </c>
      <c r="K679" s="126" t="str">
        <f t="shared" si="264"/>
        <v>DEJAR</v>
      </c>
      <c r="L679" s="126" t="str">
        <f t="shared" si="265"/>
        <v>DEPURAR</v>
      </c>
      <c r="M679" s="126" t="str">
        <f t="shared" si="266"/>
        <v>DEPURAR</v>
      </c>
    </row>
    <row r="680" spans="1:13" x14ac:dyDescent="0.25">
      <c r="A680" s="33" t="s">
        <v>62</v>
      </c>
      <c r="B680" s="33">
        <v>28</v>
      </c>
      <c r="C680" s="33" t="s">
        <v>97</v>
      </c>
      <c r="D680" s="34">
        <v>26.738053024105628</v>
      </c>
      <c r="E680" s="42">
        <v>8</v>
      </c>
      <c r="F680" s="113">
        <f t="shared" si="263"/>
        <v>561.50090081491703</v>
      </c>
      <c r="G680" s="42">
        <v>0.1</v>
      </c>
      <c r="H680" s="33" t="s">
        <v>153</v>
      </c>
      <c r="I680" s="109">
        <f>6.666+(12.826*(E680)^0.5)*LN(E680)</f>
        <v>82.102745688765523</v>
      </c>
      <c r="J680" s="108">
        <f>(I680/1000)*0.5/G680</f>
        <v>0.41051372844382761</v>
      </c>
      <c r="K680" s="126" t="str">
        <f t="shared" si="264"/>
        <v>DEJAR</v>
      </c>
      <c r="L680" s="126" t="str">
        <f t="shared" si="265"/>
        <v>DEJAR</v>
      </c>
      <c r="M680" s="126" t="str">
        <f t="shared" si="266"/>
        <v>DEJAR</v>
      </c>
    </row>
    <row r="681" spans="1:13" x14ac:dyDescent="0.25">
      <c r="A681" s="33" t="s">
        <v>62</v>
      </c>
      <c r="B681" s="33">
        <v>29</v>
      </c>
      <c r="C681" s="33" t="s">
        <v>127</v>
      </c>
      <c r="D681" s="34">
        <v>18.780299147883717</v>
      </c>
      <c r="E681" s="42">
        <v>12</v>
      </c>
      <c r="F681" s="113">
        <f t="shared" si="263"/>
        <v>277.01029418037507</v>
      </c>
      <c r="G681" s="42">
        <v>0.1</v>
      </c>
      <c r="H681" s="33" t="s">
        <v>170</v>
      </c>
      <c r="I681" s="107">
        <f t="shared" ref="I681:I682" si="285">0.13647*D681^2.38351</f>
        <v>148.22445121913327</v>
      </c>
      <c r="J681" s="108">
        <f t="shared" ref="J681:J682" si="286">(I681/1000)*0.5/G681</f>
        <v>0.74112225609566629</v>
      </c>
      <c r="K681" s="126" t="str">
        <f t="shared" si="264"/>
        <v>DEJAR</v>
      </c>
      <c r="L681" s="126" t="str">
        <f t="shared" si="265"/>
        <v>DEJAR</v>
      </c>
      <c r="M681" s="126" t="str">
        <f t="shared" si="266"/>
        <v>DEJAR</v>
      </c>
    </row>
    <row r="682" spans="1:13" x14ac:dyDescent="0.25">
      <c r="A682" s="33" t="s">
        <v>62</v>
      </c>
      <c r="B682" s="33">
        <v>30</v>
      </c>
      <c r="C682" s="33" t="s">
        <v>127</v>
      </c>
      <c r="D682" s="34">
        <v>28.647913954398888</v>
      </c>
      <c r="E682" s="42">
        <v>6</v>
      </c>
      <c r="F682" s="113">
        <f t="shared" si="263"/>
        <v>644.58011573140982</v>
      </c>
      <c r="G682" s="42">
        <v>0.1</v>
      </c>
      <c r="H682" s="33" t="s">
        <v>170</v>
      </c>
      <c r="I682" s="107">
        <f t="shared" si="285"/>
        <v>405.53929002221889</v>
      </c>
      <c r="J682" s="108">
        <f t="shared" si="286"/>
        <v>2.0276964501110943</v>
      </c>
      <c r="K682" s="126" t="str">
        <f t="shared" si="264"/>
        <v>DEJAR</v>
      </c>
      <c r="L682" s="126" t="str">
        <f t="shared" si="265"/>
        <v>DEJAR</v>
      </c>
      <c r="M682" s="126" t="str">
        <f t="shared" si="266"/>
        <v>DEJAR</v>
      </c>
    </row>
    <row r="683" spans="1:13" x14ac:dyDescent="0.25">
      <c r="A683" s="33" t="s">
        <v>62</v>
      </c>
      <c r="B683" s="33">
        <v>31</v>
      </c>
      <c r="C683" s="33" t="s">
        <v>97</v>
      </c>
      <c r="D683" s="34">
        <v>11.777475736808432</v>
      </c>
      <c r="E683" s="42">
        <v>4</v>
      </c>
      <c r="F683" s="113">
        <f t="shared" si="263"/>
        <v>108.94199733781484</v>
      </c>
      <c r="G683" s="42">
        <v>0.1</v>
      </c>
      <c r="H683" s="33" t="s">
        <v>153</v>
      </c>
      <c r="I683" s="109">
        <f>6.666+(12.826*(E683)^0.5)*LN(E683)</f>
        <v>42.22722295144743</v>
      </c>
      <c r="J683" s="108">
        <f>(I683/1000)*0.5/G683</f>
        <v>0.21113611475723715</v>
      </c>
      <c r="K683" s="126" t="str">
        <f t="shared" si="264"/>
        <v>DEJAR</v>
      </c>
      <c r="L683" s="126" t="str">
        <f t="shared" si="265"/>
        <v>DEPURAR</v>
      </c>
      <c r="M683" s="126" t="str">
        <f t="shared" si="266"/>
        <v>DEPURAR</v>
      </c>
    </row>
    <row r="684" spans="1:13" x14ac:dyDescent="0.25">
      <c r="A684" s="33" t="s">
        <v>62</v>
      </c>
      <c r="B684" s="33">
        <v>32</v>
      </c>
      <c r="C684" s="33" t="s">
        <v>127</v>
      </c>
      <c r="D684" s="34">
        <v>54.749346668406766</v>
      </c>
      <c r="E684" s="42">
        <v>20</v>
      </c>
      <c r="F684" s="113">
        <f t="shared" si="263"/>
        <v>2354.2294004688924</v>
      </c>
      <c r="G684" s="42">
        <v>0.1</v>
      </c>
      <c r="H684" s="33" t="s">
        <v>170</v>
      </c>
      <c r="I684" s="107">
        <f t="shared" ref="I684:I685" si="287">0.13647*D684^2.38351</f>
        <v>1898.8068130301788</v>
      </c>
      <c r="J684" s="108">
        <f t="shared" ref="J684:J685" si="288">(I684/1000)*0.5/G684</f>
        <v>9.4940340651508937</v>
      </c>
      <c r="K684" s="126" t="str">
        <f t="shared" si="264"/>
        <v>DEJAR</v>
      </c>
      <c r="L684" s="126" t="str">
        <f t="shared" si="265"/>
        <v>DEJAR</v>
      </c>
      <c r="M684" s="126" t="str">
        <f t="shared" si="266"/>
        <v>DEJAR</v>
      </c>
    </row>
    <row r="685" spans="1:13" x14ac:dyDescent="0.25">
      <c r="A685" s="33" t="s">
        <v>62</v>
      </c>
      <c r="B685" s="33">
        <v>33</v>
      </c>
      <c r="C685" s="33" t="s">
        <v>127</v>
      </c>
      <c r="D685" s="34">
        <v>13.687336667101691</v>
      </c>
      <c r="E685" s="42">
        <v>12</v>
      </c>
      <c r="F685" s="113">
        <f t="shared" si="263"/>
        <v>147.13933752930578</v>
      </c>
      <c r="G685" s="42">
        <v>0.1</v>
      </c>
      <c r="H685" s="33" t="s">
        <v>170</v>
      </c>
      <c r="I685" s="107">
        <f t="shared" si="287"/>
        <v>69.737242592229606</v>
      </c>
      <c r="J685" s="108">
        <f t="shared" si="288"/>
        <v>0.34868621296114799</v>
      </c>
      <c r="K685" s="126" t="str">
        <f t="shared" si="264"/>
        <v>DEJAR</v>
      </c>
      <c r="L685" s="126" t="str">
        <f t="shared" si="265"/>
        <v>DEJAR</v>
      </c>
      <c r="M685" s="126" t="str">
        <f t="shared" si="266"/>
        <v>DEJAR</v>
      </c>
    </row>
    <row r="686" spans="1:13" x14ac:dyDescent="0.25">
      <c r="A686" s="33" t="s">
        <v>62</v>
      </c>
      <c r="B686" s="33">
        <v>34</v>
      </c>
      <c r="C686" s="33" t="s">
        <v>97</v>
      </c>
      <c r="D686" s="34">
        <v>27.374673334203383</v>
      </c>
      <c r="E686" s="42">
        <v>10</v>
      </c>
      <c r="F686" s="113">
        <f t="shared" si="263"/>
        <v>588.55735011722311</v>
      </c>
      <c r="G686" s="42">
        <v>0.1</v>
      </c>
      <c r="H686" s="33" t="s">
        <v>153</v>
      </c>
      <c r="I686" s="109">
        <f>6.666+(12.826*(E686)^0.5)*LN(E686)</f>
        <v>100.05740827111657</v>
      </c>
      <c r="J686" s="108">
        <f>(I686/1000)*0.5/G686</f>
        <v>0.50028704135558288</v>
      </c>
      <c r="K686" s="126" t="str">
        <f t="shared" si="264"/>
        <v>DEJAR</v>
      </c>
      <c r="L686" s="126" t="str">
        <f t="shared" si="265"/>
        <v>DEJAR</v>
      </c>
      <c r="M686" s="126" t="str">
        <f t="shared" si="266"/>
        <v>DEJAR</v>
      </c>
    </row>
    <row r="687" spans="1:13" x14ac:dyDescent="0.25">
      <c r="A687" s="33" t="s">
        <v>62</v>
      </c>
      <c r="B687" s="33">
        <v>35</v>
      </c>
      <c r="C687" s="33" t="s">
        <v>130</v>
      </c>
      <c r="D687" s="34">
        <v>10.504235116612925</v>
      </c>
      <c r="E687" s="42">
        <v>12</v>
      </c>
      <c r="F687" s="113">
        <f t="shared" si="263"/>
        <v>86.660215559445092</v>
      </c>
      <c r="G687" s="42">
        <v>0.1</v>
      </c>
      <c r="H687" s="33" t="s">
        <v>170</v>
      </c>
      <c r="I687" s="107">
        <f t="shared" ref="I687:I688" si="289">0.13647*D687^2.38351</f>
        <v>37.108169671246159</v>
      </c>
      <c r="J687" s="108">
        <f t="shared" ref="J687:J688" si="290">(I687/1000)*0.5/G687</f>
        <v>0.18554084835623078</v>
      </c>
      <c r="K687" s="126" t="str">
        <f t="shared" si="264"/>
        <v>DEJAR</v>
      </c>
      <c r="L687" s="126" t="str">
        <f t="shared" si="265"/>
        <v>DEJAR</v>
      </c>
      <c r="M687" s="126" t="str">
        <f t="shared" si="266"/>
        <v>DEJAR</v>
      </c>
    </row>
    <row r="688" spans="1:13" x14ac:dyDescent="0.25">
      <c r="A688" s="33" t="s">
        <v>62</v>
      </c>
      <c r="B688" s="33">
        <v>36</v>
      </c>
      <c r="C688" s="33" t="s">
        <v>130</v>
      </c>
      <c r="D688" s="34">
        <v>10.504235116612925</v>
      </c>
      <c r="E688" s="42">
        <v>10</v>
      </c>
      <c r="F688" s="113">
        <f t="shared" si="263"/>
        <v>86.660215559445092</v>
      </c>
      <c r="G688" s="42">
        <v>0.1</v>
      </c>
      <c r="H688" s="33" t="s">
        <v>170</v>
      </c>
      <c r="I688" s="107">
        <f t="shared" si="289"/>
        <v>37.108169671246159</v>
      </c>
      <c r="J688" s="108">
        <f t="shared" si="290"/>
        <v>0.18554084835623078</v>
      </c>
      <c r="K688" s="126" t="str">
        <f t="shared" si="264"/>
        <v>DEJAR</v>
      </c>
      <c r="L688" s="126" t="str">
        <f t="shared" si="265"/>
        <v>DEJAR</v>
      </c>
      <c r="M688" s="126" t="str">
        <f t="shared" si="266"/>
        <v>DEJAR</v>
      </c>
    </row>
    <row r="689" spans="1:13" x14ac:dyDescent="0.25">
      <c r="A689" s="33" t="s">
        <v>62</v>
      </c>
      <c r="B689" s="33">
        <v>37</v>
      </c>
      <c r="C689" s="33" t="s">
        <v>97</v>
      </c>
      <c r="D689" s="34">
        <v>14.960577287297196</v>
      </c>
      <c r="E689" s="42">
        <v>4</v>
      </c>
      <c r="F689" s="113">
        <f t="shared" si="263"/>
        <v>175.78734267292398</v>
      </c>
      <c r="G689" s="42">
        <v>0.1</v>
      </c>
      <c r="H689" s="33" t="s">
        <v>153</v>
      </c>
      <c r="I689" s="109">
        <f>6.666+(12.826*(E689)^0.5)*LN(E689)</f>
        <v>42.22722295144743</v>
      </c>
      <c r="J689" s="108">
        <f>(I689/1000)*0.5/G689</f>
        <v>0.21113611475723715</v>
      </c>
      <c r="K689" s="126" t="str">
        <f t="shared" si="264"/>
        <v>DEJAR</v>
      </c>
      <c r="L689" s="126" t="str">
        <f t="shared" si="265"/>
        <v>DEPURAR</v>
      </c>
      <c r="M689" s="126" t="str">
        <f t="shared" si="266"/>
        <v>DEPURAR</v>
      </c>
    </row>
    <row r="690" spans="1:13" x14ac:dyDescent="0.25">
      <c r="A690" s="33" t="s">
        <v>62</v>
      </c>
      <c r="B690" s="33">
        <v>38</v>
      </c>
      <c r="C690" s="33" t="s">
        <v>130</v>
      </c>
      <c r="D690" s="34">
        <v>25.464812403910123</v>
      </c>
      <c r="E690" s="42">
        <v>9</v>
      </c>
      <c r="F690" s="113">
        <f t="shared" si="263"/>
        <v>509.29786921987943</v>
      </c>
      <c r="G690" s="42">
        <v>0.1</v>
      </c>
      <c r="H690" s="33" t="s">
        <v>170</v>
      </c>
      <c r="I690" s="107">
        <f t="shared" ref="I690:I701" si="291">0.13647*D690^2.38351</f>
        <v>306.27418137209492</v>
      </c>
      <c r="J690" s="108">
        <f t="shared" ref="J690:J712" si="292">(I690/1000)*0.5/G690</f>
        <v>1.5313709068604744</v>
      </c>
      <c r="K690" s="126" t="str">
        <f t="shared" si="264"/>
        <v>DEJAR</v>
      </c>
      <c r="L690" s="126" t="str">
        <f t="shared" si="265"/>
        <v>DEJAR</v>
      </c>
      <c r="M690" s="126" t="str">
        <f t="shared" si="266"/>
        <v>DEJAR</v>
      </c>
    </row>
    <row r="691" spans="1:13" x14ac:dyDescent="0.25">
      <c r="A691" s="33" t="s">
        <v>62</v>
      </c>
      <c r="B691" s="33">
        <v>39</v>
      </c>
      <c r="C691" s="33" t="s">
        <v>130</v>
      </c>
      <c r="D691" s="34">
        <v>12.732406201955062</v>
      </c>
      <c r="E691" s="42">
        <v>10</v>
      </c>
      <c r="F691" s="113">
        <f t="shared" si="263"/>
        <v>127.32446730496986</v>
      </c>
      <c r="G691" s="42">
        <v>0.1</v>
      </c>
      <c r="H691" s="33" t="s">
        <v>170</v>
      </c>
      <c r="I691" s="107">
        <f t="shared" si="291"/>
        <v>58.695172426043968</v>
      </c>
      <c r="J691" s="108">
        <f t="shared" si="292"/>
        <v>0.29347586213021981</v>
      </c>
      <c r="K691" s="126" t="str">
        <f t="shared" si="264"/>
        <v>DEJAR</v>
      </c>
      <c r="L691" s="126" t="str">
        <f t="shared" si="265"/>
        <v>DEJAR</v>
      </c>
      <c r="M691" s="126" t="str">
        <f t="shared" si="266"/>
        <v>DEJAR</v>
      </c>
    </row>
    <row r="692" spans="1:13" x14ac:dyDescent="0.25">
      <c r="A692" s="33" t="s">
        <v>62</v>
      </c>
      <c r="B692" s="33">
        <v>40</v>
      </c>
      <c r="C692" s="33" t="s">
        <v>130</v>
      </c>
      <c r="D692" s="34">
        <v>10.18592496156405</v>
      </c>
      <c r="E692" s="42">
        <v>10</v>
      </c>
      <c r="F692" s="113">
        <f t="shared" si="263"/>
        <v>81.487659075180716</v>
      </c>
      <c r="G692" s="42">
        <v>0.1</v>
      </c>
      <c r="H692" s="33" t="s">
        <v>170</v>
      </c>
      <c r="I692" s="107">
        <f t="shared" si="291"/>
        <v>34.483901639602834</v>
      </c>
      <c r="J692" s="108">
        <f t="shared" si="292"/>
        <v>0.17241950819801416</v>
      </c>
      <c r="K692" s="126" t="str">
        <f t="shared" si="264"/>
        <v>DEJAR</v>
      </c>
      <c r="L692" s="126" t="str">
        <f t="shared" si="265"/>
        <v>DEJAR</v>
      </c>
      <c r="M692" s="126" t="str">
        <f t="shared" si="266"/>
        <v>DEJAR</v>
      </c>
    </row>
    <row r="693" spans="1:13" x14ac:dyDescent="0.25">
      <c r="A693" s="33" t="s">
        <v>62</v>
      </c>
      <c r="B693" s="33">
        <v>41</v>
      </c>
      <c r="C693" s="33" t="s">
        <v>127</v>
      </c>
      <c r="D693" s="34">
        <v>16.870438217590458</v>
      </c>
      <c r="E693" s="42">
        <v>15</v>
      </c>
      <c r="F693" s="113">
        <f t="shared" si="263"/>
        <v>223.53401791228774</v>
      </c>
      <c r="G693" s="42">
        <v>0.1</v>
      </c>
      <c r="H693" s="33" t="s">
        <v>170</v>
      </c>
      <c r="I693" s="107">
        <f t="shared" si="291"/>
        <v>114.79028939810112</v>
      </c>
      <c r="J693" s="108">
        <f t="shared" si="292"/>
        <v>0.5739514469905056</v>
      </c>
      <c r="K693" s="126" t="str">
        <f t="shared" si="264"/>
        <v>DEJAR</v>
      </c>
      <c r="L693" s="126" t="str">
        <f t="shared" si="265"/>
        <v>DEJAR</v>
      </c>
      <c r="M693" s="126" t="str">
        <f t="shared" si="266"/>
        <v>DEJAR</v>
      </c>
    </row>
    <row r="694" spans="1:13" x14ac:dyDescent="0.25">
      <c r="A694" s="33" t="s">
        <v>62</v>
      </c>
      <c r="B694" s="33">
        <v>42</v>
      </c>
      <c r="C694" s="33" t="s">
        <v>130</v>
      </c>
      <c r="D694" s="34">
        <v>17.825368682737086</v>
      </c>
      <c r="E694" s="42">
        <v>8</v>
      </c>
      <c r="F694" s="113">
        <f t="shared" si="263"/>
        <v>249.55595591774087</v>
      </c>
      <c r="G694" s="42">
        <v>0.1</v>
      </c>
      <c r="H694" s="33" t="s">
        <v>170</v>
      </c>
      <c r="I694" s="107">
        <f t="shared" si="291"/>
        <v>130.88805589127705</v>
      </c>
      <c r="J694" s="108">
        <f t="shared" si="292"/>
        <v>0.65444027945638528</v>
      </c>
      <c r="K694" s="126" t="str">
        <f t="shared" si="264"/>
        <v>DEJAR</v>
      </c>
      <c r="L694" s="126" t="str">
        <f t="shared" si="265"/>
        <v>DEJAR</v>
      </c>
      <c r="M694" s="126" t="str">
        <f t="shared" si="266"/>
        <v>DEJAR</v>
      </c>
    </row>
    <row r="695" spans="1:13" x14ac:dyDescent="0.25">
      <c r="A695" s="33" t="s">
        <v>62</v>
      </c>
      <c r="B695" s="33">
        <v>43</v>
      </c>
      <c r="C695" s="33" t="s">
        <v>130</v>
      </c>
      <c r="D695" s="34">
        <v>31.512705349838779</v>
      </c>
      <c r="E695" s="42">
        <v>10</v>
      </c>
      <c r="F695" s="113">
        <f t="shared" si="263"/>
        <v>779.94194003500604</v>
      </c>
      <c r="G695" s="42">
        <v>0.1</v>
      </c>
      <c r="H695" s="33" t="s">
        <v>170</v>
      </c>
      <c r="I695" s="107">
        <f t="shared" si="291"/>
        <v>508.9707393250751</v>
      </c>
      <c r="J695" s="108">
        <f t="shared" si="292"/>
        <v>2.5448536966253754</v>
      </c>
      <c r="K695" s="126" t="str">
        <f t="shared" si="264"/>
        <v>DEJAR</v>
      </c>
      <c r="L695" s="126" t="str">
        <f t="shared" si="265"/>
        <v>DEJAR</v>
      </c>
      <c r="M695" s="126" t="str">
        <f t="shared" si="266"/>
        <v>DEJAR</v>
      </c>
    </row>
    <row r="696" spans="1:13" x14ac:dyDescent="0.25">
      <c r="A696" s="33" t="s">
        <v>62</v>
      </c>
      <c r="B696" s="33">
        <v>44</v>
      </c>
      <c r="C696" s="33" t="s">
        <v>127</v>
      </c>
      <c r="D696" s="34">
        <v>29.921154574594393</v>
      </c>
      <c r="E696" s="42">
        <v>18</v>
      </c>
      <c r="F696" s="113">
        <f t="shared" si="263"/>
        <v>703.14937069169594</v>
      </c>
      <c r="G696" s="42">
        <v>0.1</v>
      </c>
      <c r="H696" s="33" t="s">
        <v>170</v>
      </c>
      <c r="I696" s="107">
        <f t="shared" si="291"/>
        <v>449.82785305217692</v>
      </c>
      <c r="J696" s="108">
        <f t="shared" si="292"/>
        <v>2.2491392652608844</v>
      </c>
      <c r="K696" s="126" t="str">
        <f t="shared" si="264"/>
        <v>DEJAR</v>
      </c>
      <c r="L696" s="126" t="str">
        <f t="shared" si="265"/>
        <v>DEJAR</v>
      </c>
      <c r="M696" s="126" t="str">
        <f t="shared" si="266"/>
        <v>DEJAR</v>
      </c>
    </row>
    <row r="697" spans="1:13" x14ac:dyDescent="0.25">
      <c r="A697" s="33" t="s">
        <v>62</v>
      </c>
      <c r="B697" s="33">
        <v>45</v>
      </c>
      <c r="C697" s="33" t="s">
        <v>127</v>
      </c>
      <c r="D697" s="34">
        <v>36.287357675571926</v>
      </c>
      <c r="E697" s="42">
        <v>22</v>
      </c>
      <c r="F697" s="113">
        <f t="shared" si="263"/>
        <v>1034.1929856846177</v>
      </c>
      <c r="G697" s="42">
        <v>0.1</v>
      </c>
      <c r="H697" s="33" t="s">
        <v>170</v>
      </c>
      <c r="I697" s="107">
        <f t="shared" si="291"/>
        <v>712.4094227134251</v>
      </c>
      <c r="J697" s="108">
        <f t="shared" si="292"/>
        <v>3.5620471135671252</v>
      </c>
      <c r="K697" s="126" t="str">
        <f t="shared" si="264"/>
        <v>DEJAR</v>
      </c>
      <c r="L697" s="126" t="str">
        <f t="shared" si="265"/>
        <v>DEJAR</v>
      </c>
      <c r="M697" s="126" t="str">
        <f t="shared" si="266"/>
        <v>DEJAR</v>
      </c>
    </row>
    <row r="698" spans="1:13" x14ac:dyDescent="0.25">
      <c r="A698" s="33" t="s">
        <v>62</v>
      </c>
      <c r="B698" s="33">
        <v>46</v>
      </c>
      <c r="C698" s="33" t="s">
        <v>127</v>
      </c>
      <c r="D698" s="34">
        <v>16.552128062541581</v>
      </c>
      <c r="E698" s="42">
        <v>15</v>
      </c>
      <c r="F698" s="113">
        <f t="shared" si="263"/>
        <v>215.17834974539909</v>
      </c>
      <c r="G698" s="42">
        <v>0.1</v>
      </c>
      <c r="H698" s="33" t="s">
        <v>170</v>
      </c>
      <c r="I698" s="107">
        <f t="shared" si="291"/>
        <v>109.69516921537372</v>
      </c>
      <c r="J698" s="108">
        <f t="shared" si="292"/>
        <v>0.54847584607686861</v>
      </c>
      <c r="K698" s="126" t="str">
        <f t="shared" si="264"/>
        <v>DEJAR</v>
      </c>
      <c r="L698" s="126" t="str">
        <f t="shared" si="265"/>
        <v>DEJAR</v>
      </c>
      <c r="M698" s="126" t="str">
        <f t="shared" si="266"/>
        <v>DEJAR</v>
      </c>
    </row>
    <row r="699" spans="1:13" x14ac:dyDescent="0.25">
      <c r="A699" s="33" t="s">
        <v>62</v>
      </c>
      <c r="B699" s="33">
        <v>47</v>
      </c>
      <c r="C699" s="33" t="s">
        <v>127</v>
      </c>
      <c r="D699" s="34">
        <v>36.92397798566968</v>
      </c>
      <c r="E699" s="42">
        <v>16</v>
      </c>
      <c r="F699" s="113">
        <f t="shared" si="263"/>
        <v>1070.7987700347965</v>
      </c>
      <c r="G699" s="42">
        <v>0.1</v>
      </c>
      <c r="H699" s="33" t="s">
        <v>170</v>
      </c>
      <c r="I699" s="107">
        <f t="shared" si="291"/>
        <v>742.56185285559627</v>
      </c>
      <c r="J699" s="108">
        <f t="shared" si="292"/>
        <v>3.7128092642779813</v>
      </c>
      <c r="K699" s="126" t="str">
        <f t="shared" si="264"/>
        <v>DEJAR</v>
      </c>
      <c r="L699" s="126" t="str">
        <f t="shared" si="265"/>
        <v>DEJAR</v>
      </c>
      <c r="M699" s="126" t="str">
        <f t="shared" si="266"/>
        <v>DEJAR</v>
      </c>
    </row>
    <row r="700" spans="1:13" x14ac:dyDescent="0.25">
      <c r="A700" s="33" t="s">
        <v>62</v>
      </c>
      <c r="B700" s="33">
        <v>48</v>
      </c>
      <c r="C700" s="33" t="s">
        <v>127</v>
      </c>
      <c r="D700" s="34">
        <v>48.064833412380359</v>
      </c>
      <c r="E700" s="42">
        <v>14</v>
      </c>
      <c r="F700" s="113">
        <f t="shared" si="263"/>
        <v>1814.4532368878861</v>
      </c>
      <c r="G700" s="42">
        <v>0.1</v>
      </c>
      <c r="H700" s="33" t="s">
        <v>170</v>
      </c>
      <c r="I700" s="107">
        <f t="shared" si="291"/>
        <v>1392.1618116769378</v>
      </c>
      <c r="J700" s="108">
        <f t="shared" si="292"/>
        <v>6.9608090583846893</v>
      </c>
      <c r="K700" s="126" t="str">
        <f t="shared" si="264"/>
        <v>DEJAR</v>
      </c>
      <c r="L700" s="126" t="str">
        <f t="shared" si="265"/>
        <v>DEJAR</v>
      </c>
      <c r="M700" s="126" t="str">
        <f t="shared" si="266"/>
        <v>DEJAR</v>
      </c>
    </row>
    <row r="701" spans="1:13" x14ac:dyDescent="0.25">
      <c r="A701" s="33" t="s">
        <v>62</v>
      </c>
      <c r="B701" s="33">
        <v>49</v>
      </c>
      <c r="C701" s="33" t="s">
        <v>127</v>
      </c>
      <c r="D701" s="34">
        <v>46.473282637135974</v>
      </c>
      <c r="E701" s="42">
        <v>15</v>
      </c>
      <c r="F701" s="113">
        <f t="shared" si="263"/>
        <v>1696.2802156704608</v>
      </c>
      <c r="G701" s="42">
        <v>0.1</v>
      </c>
      <c r="H701" s="33" t="s">
        <v>170</v>
      </c>
      <c r="I701" s="107">
        <f t="shared" si="291"/>
        <v>1284.792663849099</v>
      </c>
      <c r="J701" s="108">
        <f t="shared" si="292"/>
        <v>6.4239633192454946</v>
      </c>
      <c r="K701" s="126" t="str">
        <f t="shared" si="264"/>
        <v>DEJAR</v>
      </c>
      <c r="L701" s="126" t="str">
        <f t="shared" si="265"/>
        <v>DEJAR</v>
      </c>
      <c r="M701" s="126" t="str">
        <f t="shared" si="266"/>
        <v>DEJAR</v>
      </c>
    </row>
    <row r="702" spans="1:13" x14ac:dyDescent="0.25">
      <c r="A702" s="33" t="s">
        <v>62</v>
      </c>
      <c r="B702" s="33">
        <v>50</v>
      </c>
      <c r="C702" s="33" t="s">
        <v>97</v>
      </c>
      <c r="D702" s="34">
        <v>19.098609302932591</v>
      </c>
      <c r="E702" s="42">
        <v>4</v>
      </c>
      <c r="F702" s="113">
        <f t="shared" si="263"/>
        <v>286.48005143618212</v>
      </c>
      <c r="G702" s="42">
        <v>0.1</v>
      </c>
      <c r="H702" s="33" t="s">
        <v>153</v>
      </c>
      <c r="I702" s="109">
        <f t="shared" ref="I702:I712" si="293">6.666+(12.826*(E702)^0.5)*LN(E702)</f>
        <v>42.22722295144743</v>
      </c>
      <c r="J702" s="108">
        <f t="shared" si="292"/>
        <v>0.21113611475723715</v>
      </c>
      <c r="K702" s="126" t="str">
        <f t="shared" si="264"/>
        <v>DEJAR</v>
      </c>
      <c r="L702" s="126" t="str">
        <f t="shared" si="265"/>
        <v>DEPURAR</v>
      </c>
      <c r="M702" s="126" t="str">
        <f t="shared" si="266"/>
        <v>DEPURAR</v>
      </c>
    </row>
    <row r="703" spans="1:13" x14ac:dyDescent="0.25">
      <c r="A703" s="33" t="s">
        <v>62</v>
      </c>
      <c r="B703" s="33">
        <v>51</v>
      </c>
      <c r="C703" s="33" t="s">
        <v>97</v>
      </c>
      <c r="D703" s="34">
        <v>17.825368682737086</v>
      </c>
      <c r="E703" s="42">
        <v>3</v>
      </c>
      <c r="F703" s="113">
        <f t="shared" si="263"/>
        <v>249.55595591774087</v>
      </c>
      <c r="G703" s="42">
        <v>0.1</v>
      </c>
      <c r="H703" s="33" t="s">
        <v>153</v>
      </c>
      <c r="I703" s="109">
        <f t="shared" si="293"/>
        <v>31.07198362279307</v>
      </c>
      <c r="J703" s="108">
        <f t="shared" si="292"/>
        <v>0.15535991811396535</v>
      </c>
      <c r="K703" s="126" t="str">
        <f t="shared" si="264"/>
        <v>DEJAR</v>
      </c>
      <c r="L703" s="126" t="str">
        <f t="shared" si="265"/>
        <v>DEPURAR</v>
      </c>
      <c r="M703" s="126" t="str">
        <f t="shared" si="266"/>
        <v>DEPURAR</v>
      </c>
    </row>
    <row r="704" spans="1:13" x14ac:dyDescent="0.25">
      <c r="A704" s="33" t="s">
        <v>62</v>
      </c>
      <c r="B704" s="33">
        <v>52</v>
      </c>
      <c r="C704" s="33" t="s">
        <v>97</v>
      </c>
      <c r="D704" s="34">
        <v>20.690160078176977</v>
      </c>
      <c r="E704" s="42">
        <v>3</v>
      </c>
      <c r="F704" s="113">
        <f t="shared" si="263"/>
        <v>336.21617147718604</v>
      </c>
      <c r="G704" s="42">
        <v>0.1</v>
      </c>
      <c r="H704" s="33" t="s">
        <v>153</v>
      </c>
      <c r="I704" s="109">
        <f t="shared" si="293"/>
        <v>31.07198362279307</v>
      </c>
      <c r="J704" s="108">
        <f t="shared" si="292"/>
        <v>0.15535991811396535</v>
      </c>
      <c r="K704" s="126" t="str">
        <f t="shared" si="264"/>
        <v>DEJAR</v>
      </c>
      <c r="L704" s="126" t="str">
        <f t="shared" si="265"/>
        <v>DEPURAR</v>
      </c>
      <c r="M704" s="126" t="str">
        <f t="shared" si="266"/>
        <v>DEPURAR</v>
      </c>
    </row>
    <row r="705" spans="1:13" x14ac:dyDescent="0.25">
      <c r="A705" s="33" t="s">
        <v>62</v>
      </c>
      <c r="B705" s="33">
        <v>53</v>
      </c>
      <c r="C705" s="33" t="s">
        <v>97</v>
      </c>
      <c r="D705" s="34">
        <v>15.278887442346074</v>
      </c>
      <c r="E705" s="42">
        <v>3</v>
      </c>
      <c r="F705" s="113">
        <f t="shared" si="263"/>
        <v>183.34723291915657</v>
      </c>
      <c r="G705" s="42">
        <v>0.1</v>
      </c>
      <c r="H705" s="33" t="s">
        <v>153</v>
      </c>
      <c r="I705" s="109">
        <f t="shared" si="293"/>
        <v>31.07198362279307</v>
      </c>
      <c r="J705" s="108">
        <f t="shared" si="292"/>
        <v>0.15535991811396535</v>
      </c>
      <c r="K705" s="126" t="str">
        <f t="shared" si="264"/>
        <v>DEJAR</v>
      </c>
      <c r="L705" s="126" t="str">
        <f t="shared" si="265"/>
        <v>DEPURAR</v>
      </c>
      <c r="M705" s="126" t="str">
        <f t="shared" si="266"/>
        <v>DEPURAR</v>
      </c>
    </row>
    <row r="706" spans="1:13" x14ac:dyDescent="0.25">
      <c r="A706" s="33" t="s">
        <v>62</v>
      </c>
      <c r="B706" s="33">
        <v>54</v>
      </c>
      <c r="C706" s="33" t="s">
        <v>97</v>
      </c>
      <c r="D706" s="34">
        <v>22.281710853421359</v>
      </c>
      <c r="E706" s="42">
        <v>3</v>
      </c>
      <c r="F706" s="113">
        <f t="shared" si="263"/>
        <v>389.93118112147022</v>
      </c>
      <c r="G706" s="42">
        <v>0.1</v>
      </c>
      <c r="H706" s="33" t="s">
        <v>153</v>
      </c>
      <c r="I706" s="109">
        <f t="shared" si="293"/>
        <v>31.07198362279307</v>
      </c>
      <c r="J706" s="108">
        <f t="shared" si="292"/>
        <v>0.15535991811396535</v>
      </c>
      <c r="K706" s="126" t="str">
        <f t="shared" si="264"/>
        <v>DEJAR</v>
      </c>
      <c r="L706" s="126" t="str">
        <f t="shared" si="265"/>
        <v>DEPURAR</v>
      </c>
      <c r="M706" s="126" t="str">
        <f t="shared" si="266"/>
        <v>DEPURAR</v>
      </c>
    </row>
    <row r="707" spans="1:13" x14ac:dyDescent="0.25">
      <c r="A707" s="33" t="s">
        <v>62</v>
      </c>
      <c r="B707" s="33">
        <v>55</v>
      </c>
      <c r="C707" s="33" t="s">
        <v>97</v>
      </c>
      <c r="D707" s="34">
        <v>17.825368682737086</v>
      </c>
      <c r="E707" s="42">
        <v>3</v>
      </c>
      <c r="F707" s="113">
        <f t="shared" ref="F707:F770" si="294">(3.1416/4)*D707^2</f>
        <v>249.55595591774087</v>
      </c>
      <c r="G707" s="42">
        <v>0.1</v>
      </c>
      <c r="H707" s="33" t="s">
        <v>153</v>
      </c>
      <c r="I707" s="109">
        <f t="shared" si="293"/>
        <v>31.07198362279307</v>
      </c>
      <c r="J707" s="108">
        <f t="shared" si="292"/>
        <v>0.15535991811396535</v>
      </c>
      <c r="K707" s="126" t="str">
        <f t="shared" ref="K707:K770" si="295">+IF(D707&gt;=10,"DEJAR","DEPURAR")</f>
        <v>DEJAR</v>
      </c>
      <c r="L707" s="126" t="str">
        <f t="shared" ref="L707:L770" si="296">+IF(E707&gt;=5,"DEJAR","DEPURAR")</f>
        <v>DEPURAR</v>
      </c>
      <c r="M707" s="126" t="str">
        <f t="shared" ref="M707:M770" si="297">+IF(AND(K707="DEJAR",L707="DEJAR"),"DEJAR","DEPURAR")</f>
        <v>DEPURAR</v>
      </c>
    </row>
    <row r="708" spans="1:13" x14ac:dyDescent="0.25">
      <c r="A708" s="33" t="s">
        <v>62</v>
      </c>
      <c r="B708" s="33">
        <v>56</v>
      </c>
      <c r="C708" s="33" t="s">
        <v>97</v>
      </c>
      <c r="D708" s="34">
        <v>21.00847023322585</v>
      </c>
      <c r="E708" s="42">
        <v>3</v>
      </c>
      <c r="F708" s="113">
        <f t="shared" si="294"/>
        <v>346.64086223778037</v>
      </c>
      <c r="G708" s="42">
        <v>0.1</v>
      </c>
      <c r="H708" s="33" t="s">
        <v>153</v>
      </c>
      <c r="I708" s="109">
        <f t="shared" si="293"/>
        <v>31.07198362279307</v>
      </c>
      <c r="J708" s="108">
        <f t="shared" si="292"/>
        <v>0.15535991811396535</v>
      </c>
      <c r="K708" s="126" t="str">
        <f t="shared" si="295"/>
        <v>DEJAR</v>
      </c>
      <c r="L708" s="126" t="str">
        <f t="shared" si="296"/>
        <v>DEPURAR</v>
      </c>
      <c r="M708" s="126" t="str">
        <f t="shared" si="297"/>
        <v>DEPURAR</v>
      </c>
    </row>
    <row r="709" spans="1:13" x14ac:dyDescent="0.25">
      <c r="A709" s="33" t="s">
        <v>63</v>
      </c>
      <c r="B709" s="33">
        <v>1</v>
      </c>
      <c r="C709" s="33" t="s">
        <v>97</v>
      </c>
      <c r="D709" s="34">
        <v>22.91833116351911</v>
      </c>
      <c r="E709" s="42">
        <v>3</v>
      </c>
      <c r="F709" s="113">
        <f t="shared" si="294"/>
        <v>412.53127406810228</v>
      </c>
      <c r="G709" s="42">
        <v>0.1</v>
      </c>
      <c r="H709" s="33" t="s">
        <v>153</v>
      </c>
      <c r="I709" s="109">
        <f t="shared" si="293"/>
        <v>31.07198362279307</v>
      </c>
      <c r="J709" s="108">
        <f t="shared" si="292"/>
        <v>0.15535991811396535</v>
      </c>
      <c r="K709" s="126" t="str">
        <f t="shared" si="295"/>
        <v>DEJAR</v>
      </c>
      <c r="L709" s="126" t="str">
        <f t="shared" si="296"/>
        <v>DEPURAR</v>
      </c>
      <c r="M709" s="126" t="str">
        <f t="shared" si="297"/>
        <v>DEPURAR</v>
      </c>
    </row>
    <row r="710" spans="1:13" x14ac:dyDescent="0.25">
      <c r="A710" s="33" t="s">
        <v>63</v>
      </c>
      <c r="B710" s="33">
        <v>2</v>
      </c>
      <c r="C710" s="33" t="s">
        <v>97</v>
      </c>
      <c r="D710" s="34">
        <v>26.419742869056751</v>
      </c>
      <c r="E710" s="42">
        <v>3</v>
      </c>
      <c r="F710" s="113">
        <f t="shared" si="294"/>
        <v>548.21140953996075</v>
      </c>
      <c r="G710" s="42">
        <v>0.1</v>
      </c>
      <c r="H710" s="33" t="s">
        <v>153</v>
      </c>
      <c r="I710" s="109">
        <f t="shared" si="293"/>
        <v>31.07198362279307</v>
      </c>
      <c r="J710" s="108">
        <f t="shared" si="292"/>
        <v>0.15535991811396535</v>
      </c>
      <c r="K710" s="126" t="str">
        <f t="shared" si="295"/>
        <v>DEJAR</v>
      </c>
      <c r="L710" s="126" t="str">
        <f t="shared" si="296"/>
        <v>DEPURAR</v>
      </c>
      <c r="M710" s="126" t="str">
        <f t="shared" si="297"/>
        <v>DEPURAR</v>
      </c>
    </row>
    <row r="711" spans="1:13" x14ac:dyDescent="0.25">
      <c r="A711" s="33" t="s">
        <v>63</v>
      </c>
      <c r="B711" s="33">
        <v>4</v>
      </c>
      <c r="C711" s="33" t="s">
        <v>97</v>
      </c>
      <c r="D711" s="34">
        <v>10.504235116612925</v>
      </c>
      <c r="E711" s="42">
        <v>3</v>
      </c>
      <c r="F711" s="113">
        <f t="shared" si="294"/>
        <v>86.660215559445092</v>
      </c>
      <c r="G711" s="42">
        <v>0.1</v>
      </c>
      <c r="H711" s="33" t="s">
        <v>153</v>
      </c>
      <c r="I711" s="109">
        <f t="shared" si="293"/>
        <v>31.07198362279307</v>
      </c>
      <c r="J711" s="108">
        <f t="shared" si="292"/>
        <v>0.15535991811396535</v>
      </c>
      <c r="K711" s="126" t="str">
        <f t="shared" si="295"/>
        <v>DEJAR</v>
      </c>
      <c r="L711" s="126" t="str">
        <f t="shared" si="296"/>
        <v>DEPURAR</v>
      </c>
      <c r="M711" s="126" t="str">
        <f t="shared" si="297"/>
        <v>DEPURAR</v>
      </c>
    </row>
    <row r="712" spans="1:13" x14ac:dyDescent="0.25">
      <c r="A712" s="33" t="s">
        <v>63</v>
      </c>
      <c r="B712" s="33">
        <v>5</v>
      </c>
      <c r="C712" s="33" t="s">
        <v>97</v>
      </c>
      <c r="D712" s="34">
        <v>11.140855426710679</v>
      </c>
      <c r="E712" s="42">
        <v>4</v>
      </c>
      <c r="F712" s="113">
        <f t="shared" si="294"/>
        <v>97.482795280367554</v>
      </c>
      <c r="G712" s="42">
        <v>0.1</v>
      </c>
      <c r="H712" s="33" t="s">
        <v>153</v>
      </c>
      <c r="I712" s="109">
        <f t="shared" si="293"/>
        <v>42.22722295144743</v>
      </c>
      <c r="J712" s="108">
        <f t="shared" si="292"/>
        <v>0.21113611475723715</v>
      </c>
      <c r="K712" s="126" t="str">
        <f t="shared" si="295"/>
        <v>DEJAR</v>
      </c>
      <c r="L712" s="126" t="str">
        <f t="shared" si="296"/>
        <v>DEPURAR</v>
      </c>
      <c r="M712" s="126" t="str">
        <f t="shared" si="297"/>
        <v>DEPURAR</v>
      </c>
    </row>
    <row r="713" spans="1:13" x14ac:dyDescent="0.25">
      <c r="A713" s="33" t="s">
        <v>63</v>
      </c>
      <c r="B713" s="33">
        <v>6</v>
      </c>
      <c r="C713" s="33" t="s">
        <v>96</v>
      </c>
      <c r="D713" s="34">
        <v>23.554951473616864</v>
      </c>
      <c r="E713" s="42">
        <v>10</v>
      </c>
      <c r="F713" s="113">
        <f t="shared" si="294"/>
        <v>435.76798935125936</v>
      </c>
      <c r="G713" s="42">
        <v>0.1</v>
      </c>
      <c r="H713" s="33" t="s">
        <v>170</v>
      </c>
      <c r="I713" s="107">
        <f>0.13647*D713^2.38351</f>
        <v>254.33660458953207</v>
      </c>
      <c r="J713" s="108">
        <f>(I713/1000)*0.5/G713</f>
        <v>1.2716830229476601</v>
      </c>
      <c r="K713" s="126" t="str">
        <f t="shared" si="295"/>
        <v>DEJAR</v>
      </c>
      <c r="L713" s="126" t="str">
        <f t="shared" si="296"/>
        <v>DEJAR</v>
      </c>
      <c r="M713" s="126" t="str">
        <f t="shared" si="297"/>
        <v>DEJAR</v>
      </c>
    </row>
    <row r="714" spans="1:13" x14ac:dyDescent="0.25">
      <c r="A714" s="33" t="s">
        <v>63</v>
      </c>
      <c r="B714" s="33">
        <v>7</v>
      </c>
      <c r="C714" s="33" t="s">
        <v>97</v>
      </c>
      <c r="D714" s="34">
        <v>12.414096046906185</v>
      </c>
      <c r="E714" s="42">
        <v>4</v>
      </c>
      <c r="F714" s="113">
        <f t="shared" si="294"/>
        <v>121.03782173178695</v>
      </c>
      <c r="G714" s="42">
        <v>0.1</v>
      </c>
      <c r="H714" s="33" t="s">
        <v>153</v>
      </c>
      <c r="I714" s="109">
        <f t="shared" ref="I714:I717" si="298">6.666+(12.826*(E714)^0.5)*LN(E714)</f>
        <v>42.22722295144743</v>
      </c>
      <c r="J714" s="108">
        <f t="shared" ref="J714:J717" si="299">(I714/1000)*0.5/G714</f>
        <v>0.21113611475723715</v>
      </c>
      <c r="K714" s="126" t="str">
        <f t="shared" si="295"/>
        <v>DEJAR</v>
      </c>
      <c r="L714" s="126" t="str">
        <f t="shared" si="296"/>
        <v>DEPURAR</v>
      </c>
      <c r="M714" s="126" t="str">
        <f t="shared" si="297"/>
        <v>DEPURAR</v>
      </c>
    </row>
    <row r="715" spans="1:13" x14ac:dyDescent="0.25">
      <c r="A715" s="33" t="s">
        <v>63</v>
      </c>
      <c r="B715" s="33">
        <v>8</v>
      </c>
      <c r="C715" s="33" t="s">
        <v>97</v>
      </c>
      <c r="D715" s="34">
        <v>10.18592496156405</v>
      </c>
      <c r="E715" s="42">
        <v>3</v>
      </c>
      <c r="F715" s="113">
        <f t="shared" si="294"/>
        <v>81.487659075180716</v>
      </c>
      <c r="G715" s="42">
        <v>0.1</v>
      </c>
      <c r="H715" s="33" t="s">
        <v>153</v>
      </c>
      <c r="I715" s="109">
        <f t="shared" si="298"/>
        <v>31.07198362279307</v>
      </c>
      <c r="J715" s="108">
        <f t="shared" si="299"/>
        <v>0.15535991811396535</v>
      </c>
      <c r="K715" s="126" t="str">
        <f t="shared" si="295"/>
        <v>DEJAR</v>
      </c>
      <c r="L715" s="126" t="str">
        <f t="shared" si="296"/>
        <v>DEPURAR</v>
      </c>
      <c r="M715" s="126" t="str">
        <f t="shared" si="297"/>
        <v>DEPURAR</v>
      </c>
    </row>
    <row r="716" spans="1:13" x14ac:dyDescent="0.25">
      <c r="A716" s="33" t="s">
        <v>63</v>
      </c>
      <c r="B716" s="33">
        <v>9</v>
      </c>
      <c r="C716" s="33" t="s">
        <v>97</v>
      </c>
      <c r="D716" s="34">
        <v>12.095785891857309</v>
      </c>
      <c r="E716" s="42">
        <v>3</v>
      </c>
      <c r="F716" s="113">
        <f t="shared" si="294"/>
        <v>114.91033174273529</v>
      </c>
      <c r="G716" s="42">
        <v>0.1</v>
      </c>
      <c r="H716" s="33" t="s">
        <v>153</v>
      </c>
      <c r="I716" s="109">
        <f t="shared" si="298"/>
        <v>31.07198362279307</v>
      </c>
      <c r="J716" s="108">
        <f t="shared" si="299"/>
        <v>0.15535991811396535</v>
      </c>
      <c r="K716" s="126" t="str">
        <f t="shared" si="295"/>
        <v>DEJAR</v>
      </c>
      <c r="L716" s="126" t="str">
        <f t="shared" si="296"/>
        <v>DEPURAR</v>
      </c>
      <c r="M716" s="126" t="str">
        <f t="shared" si="297"/>
        <v>DEPURAR</v>
      </c>
    </row>
    <row r="717" spans="1:13" x14ac:dyDescent="0.25">
      <c r="A717" s="33" t="s">
        <v>63</v>
      </c>
      <c r="B717" s="33">
        <v>10</v>
      </c>
      <c r="C717" s="33" t="s">
        <v>97</v>
      </c>
      <c r="D717" s="34">
        <v>11.140855426710679</v>
      </c>
      <c r="E717" s="42">
        <v>3</v>
      </c>
      <c r="F717" s="113">
        <f t="shared" si="294"/>
        <v>97.482795280367554</v>
      </c>
      <c r="G717" s="42">
        <v>0.1</v>
      </c>
      <c r="H717" s="33" t="s">
        <v>153</v>
      </c>
      <c r="I717" s="109">
        <f t="shared" si="298"/>
        <v>31.07198362279307</v>
      </c>
      <c r="J717" s="108">
        <f t="shared" si="299"/>
        <v>0.15535991811396535</v>
      </c>
      <c r="K717" s="126" t="str">
        <f t="shared" si="295"/>
        <v>DEJAR</v>
      </c>
      <c r="L717" s="126" t="str">
        <f t="shared" si="296"/>
        <v>DEPURAR</v>
      </c>
      <c r="M717" s="126" t="str">
        <f t="shared" si="297"/>
        <v>DEPURAR</v>
      </c>
    </row>
    <row r="718" spans="1:13" x14ac:dyDescent="0.25">
      <c r="A718" s="33" t="s">
        <v>63</v>
      </c>
      <c r="B718" s="33">
        <v>11</v>
      </c>
      <c r="C718" s="33" t="s">
        <v>96</v>
      </c>
      <c r="D718" s="34">
        <v>27.056363179154506</v>
      </c>
      <c r="E718" s="42">
        <v>6</v>
      </c>
      <c r="F718" s="113">
        <f t="shared" si="294"/>
        <v>574.94954767400452</v>
      </c>
      <c r="G718" s="42">
        <v>0.1</v>
      </c>
      <c r="H718" s="33" t="s">
        <v>170</v>
      </c>
      <c r="I718" s="107">
        <f>0.13647*D718^2.38351</f>
        <v>353.88786969028229</v>
      </c>
      <c r="J718" s="108">
        <f>(I718/1000)*0.5/G718</f>
        <v>1.7694393484514115</v>
      </c>
      <c r="K718" s="126" t="str">
        <f t="shared" si="295"/>
        <v>DEJAR</v>
      </c>
      <c r="L718" s="126" t="str">
        <f t="shared" si="296"/>
        <v>DEJAR</v>
      </c>
      <c r="M718" s="126" t="str">
        <f t="shared" si="297"/>
        <v>DEJAR</v>
      </c>
    </row>
    <row r="719" spans="1:13" x14ac:dyDescent="0.25">
      <c r="A719" s="33" t="s">
        <v>63</v>
      </c>
      <c r="B719" s="33">
        <v>12</v>
      </c>
      <c r="C719" s="33" t="s">
        <v>97</v>
      </c>
      <c r="D719" s="34">
        <v>13.687336667101691</v>
      </c>
      <c r="E719" s="42">
        <v>4</v>
      </c>
      <c r="F719" s="113">
        <f t="shared" si="294"/>
        <v>147.13933752930578</v>
      </c>
      <c r="G719" s="42">
        <v>0.1</v>
      </c>
      <c r="H719" s="33" t="s">
        <v>153</v>
      </c>
      <c r="I719" s="109">
        <f t="shared" ref="I719:I721" si="300">6.666+(12.826*(E719)^0.5)*LN(E719)</f>
        <v>42.22722295144743</v>
      </c>
      <c r="J719" s="108">
        <f t="shared" ref="J719:J721" si="301">(I719/1000)*0.5/G719</f>
        <v>0.21113611475723715</v>
      </c>
      <c r="K719" s="126" t="str">
        <f t="shared" si="295"/>
        <v>DEJAR</v>
      </c>
      <c r="L719" s="126" t="str">
        <f t="shared" si="296"/>
        <v>DEPURAR</v>
      </c>
      <c r="M719" s="126" t="str">
        <f t="shared" si="297"/>
        <v>DEPURAR</v>
      </c>
    </row>
    <row r="720" spans="1:13" x14ac:dyDescent="0.25">
      <c r="A720" s="33" t="s">
        <v>63</v>
      </c>
      <c r="B720" s="33">
        <v>13</v>
      </c>
      <c r="C720" s="33" t="s">
        <v>97</v>
      </c>
      <c r="D720" s="34">
        <v>11.140855426710679</v>
      </c>
      <c r="E720" s="42">
        <v>4</v>
      </c>
      <c r="F720" s="113">
        <f t="shared" si="294"/>
        <v>97.482795280367554</v>
      </c>
      <c r="G720" s="42">
        <v>0.1</v>
      </c>
      <c r="H720" s="33" t="s">
        <v>153</v>
      </c>
      <c r="I720" s="109">
        <f t="shared" si="300"/>
        <v>42.22722295144743</v>
      </c>
      <c r="J720" s="108">
        <f t="shared" si="301"/>
        <v>0.21113611475723715</v>
      </c>
      <c r="K720" s="126" t="str">
        <f t="shared" si="295"/>
        <v>DEJAR</v>
      </c>
      <c r="L720" s="126" t="str">
        <f t="shared" si="296"/>
        <v>DEPURAR</v>
      </c>
      <c r="M720" s="126" t="str">
        <f t="shared" si="297"/>
        <v>DEPURAR</v>
      </c>
    </row>
    <row r="721" spans="1:13" x14ac:dyDescent="0.25">
      <c r="A721" s="33" t="s">
        <v>63</v>
      </c>
      <c r="B721" s="33">
        <v>14</v>
      </c>
      <c r="C721" s="33" t="s">
        <v>97</v>
      </c>
      <c r="D721" s="34">
        <v>25.464812403910123</v>
      </c>
      <c r="E721" s="42">
        <v>4</v>
      </c>
      <c r="F721" s="113">
        <f t="shared" si="294"/>
        <v>509.29786921987943</v>
      </c>
      <c r="G721" s="42">
        <v>0.1</v>
      </c>
      <c r="H721" s="33" t="s">
        <v>153</v>
      </c>
      <c r="I721" s="109">
        <f t="shared" si="300"/>
        <v>42.22722295144743</v>
      </c>
      <c r="J721" s="108">
        <f t="shared" si="301"/>
        <v>0.21113611475723715</v>
      </c>
      <c r="K721" s="126" t="str">
        <f t="shared" si="295"/>
        <v>DEJAR</v>
      </c>
      <c r="L721" s="126" t="str">
        <f t="shared" si="296"/>
        <v>DEPURAR</v>
      </c>
      <c r="M721" s="126" t="str">
        <f t="shared" si="297"/>
        <v>DEPURAR</v>
      </c>
    </row>
    <row r="722" spans="1:13" x14ac:dyDescent="0.25">
      <c r="A722" s="33" t="s">
        <v>63</v>
      </c>
      <c r="B722" s="33">
        <v>15</v>
      </c>
      <c r="C722" s="33" t="s">
        <v>96</v>
      </c>
      <c r="D722" s="34">
        <v>23.873261628665741</v>
      </c>
      <c r="E722" s="42">
        <v>10</v>
      </c>
      <c r="F722" s="113">
        <f t="shared" si="294"/>
        <v>447.62508036903466</v>
      </c>
      <c r="G722" s="42">
        <v>0.1</v>
      </c>
      <c r="H722" s="33" t="s">
        <v>170</v>
      </c>
      <c r="I722" s="107">
        <f>0.13647*D722^2.38351</f>
        <v>262.60539541896509</v>
      </c>
      <c r="J722" s="108">
        <f>(I722/1000)*0.5/G722</f>
        <v>1.3130269770948255</v>
      </c>
      <c r="K722" s="126" t="str">
        <f t="shared" si="295"/>
        <v>DEJAR</v>
      </c>
      <c r="L722" s="126" t="str">
        <f t="shared" si="296"/>
        <v>DEJAR</v>
      </c>
      <c r="M722" s="126" t="str">
        <f t="shared" si="297"/>
        <v>DEJAR</v>
      </c>
    </row>
    <row r="723" spans="1:13" x14ac:dyDescent="0.25">
      <c r="A723" s="33" t="s">
        <v>63</v>
      </c>
      <c r="B723" s="33">
        <v>16</v>
      </c>
      <c r="C723" s="33" t="s">
        <v>97</v>
      </c>
      <c r="D723" s="34">
        <v>36.605667830620803</v>
      </c>
      <c r="E723" s="42">
        <v>6</v>
      </c>
      <c r="F723" s="113">
        <f t="shared" si="294"/>
        <v>1052.4163000676415</v>
      </c>
      <c r="G723" s="42">
        <v>0.1</v>
      </c>
      <c r="H723" s="33" t="s">
        <v>153</v>
      </c>
      <c r="I723" s="109">
        <f t="shared" ref="I723:I724" si="302">6.666+(12.826*(E723)^0.5)*LN(E723)</f>
        <v>62.957985757508652</v>
      </c>
      <c r="J723" s="108">
        <f t="shared" ref="J723:J724" si="303">(I723/1000)*0.5/G723</f>
        <v>0.31478992878754319</v>
      </c>
      <c r="K723" s="126" t="str">
        <f t="shared" si="295"/>
        <v>DEJAR</v>
      </c>
      <c r="L723" s="126" t="str">
        <f t="shared" si="296"/>
        <v>DEJAR</v>
      </c>
      <c r="M723" s="126" t="str">
        <f t="shared" si="297"/>
        <v>DEJAR</v>
      </c>
    </row>
    <row r="724" spans="1:13" x14ac:dyDescent="0.25">
      <c r="A724" s="33" t="s">
        <v>63</v>
      </c>
      <c r="B724" s="33">
        <v>17</v>
      </c>
      <c r="C724" s="33" t="s">
        <v>97</v>
      </c>
      <c r="D724" s="34">
        <v>12.732406201955062</v>
      </c>
      <c r="E724" s="42">
        <v>4</v>
      </c>
      <c r="F724" s="113">
        <f t="shared" si="294"/>
        <v>127.32446730496986</v>
      </c>
      <c r="G724" s="42">
        <v>0.1</v>
      </c>
      <c r="H724" s="33" t="s">
        <v>153</v>
      </c>
      <c r="I724" s="109">
        <f t="shared" si="302"/>
        <v>42.22722295144743</v>
      </c>
      <c r="J724" s="108">
        <f t="shared" si="303"/>
        <v>0.21113611475723715</v>
      </c>
      <c r="K724" s="126" t="str">
        <f t="shared" si="295"/>
        <v>DEJAR</v>
      </c>
      <c r="L724" s="126" t="str">
        <f t="shared" si="296"/>
        <v>DEPURAR</v>
      </c>
      <c r="M724" s="126" t="str">
        <f t="shared" si="297"/>
        <v>DEPURAR</v>
      </c>
    </row>
    <row r="725" spans="1:13" x14ac:dyDescent="0.25">
      <c r="A725" s="33" t="s">
        <v>63</v>
      </c>
      <c r="B725" s="33">
        <v>18</v>
      </c>
      <c r="C725" s="33" t="s">
        <v>132</v>
      </c>
      <c r="D725" s="34">
        <v>25.146502248861246</v>
      </c>
      <c r="E725" s="42">
        <v>6</v>
      </c>
      <c r="F725" s="113">
        <f t="shared" si="294"/>
        <v>496.64500028144801</v>
      </c>
      <c r="G725" s="42">
        <v>0.1</v>
      </c>
      <c r="H725" s="33" t="s">
        <v>170</v>
      </c>
      <c r="I725" s="107">
        <f>0.13647*D725^2.38351</f>
        <v>297.22786449051216</v>
      </c>
      <c r="J725" s="108">
        <f>(I725/1000)*0.5/G725</f>
        <v>1.4861393224525605</v>
      </c>
      <c r="K725" s="126" t="str">
        <f t="shared" si="295"/>
        <v>DEJAR</v>
      </c>
      <c r="L725" s="126" t="str">
        <f t="shared" si="296"/>
        <v>DEJAR</v>
      </c>
      <c r="M725" s="126" t="str">
        <f t="shared" si="297"/>
        <v>DEJAR</v>
      </c>
    </row>
    <row r="726" spans="1:13" x14ac:dyDescent="0.25">
      <c r="A726" s="33" t="s">
        <v>63</v>
      </c>
      <c r="B726" s="33">
        <v>20</v>
      </c>
      <c r="C726" s="33" t="s">
        <v>97</v>
      </c>
      <c r="D726" s="34">
        <v>13.369026512052814</v>
      </c>
      <c r="E726" s="42">
        <v>3.5</v>
      </c>
      <c r="F726" s="113">
        <f t="shared" si="294"/>
        <v>140.37522520372926</v>
      </c>
      <c r="G726" s="42">
        <v>0.1</v>
      </c>
      <c r="H726" s="33" t="s">
        <v>153</v>
      </c>
      <c r="I726" s="109">
        <f t="shared" ref="I726:I734" si="304">6.666+(12.826*(E726)^0.5)*LN(E726)</f>
        <v>36.726359143258605</v>
      </c>
      <c r="J726" s="108">
        <f t="shared" ref="J726:J734" si="305">(I726/1000)*0.5/G726</f>
        <v>0.18363179571629301</v>
      </c>
      <c r="K726" s="126" t="str">
        <f t="shared" si="295"/>
        <v>DEJAR</v>
      </c>
      <c r="L726" s="126" t="str">
        <f t="shared" si="296"/>
        <v>DEPURAR</v>
      </c>
      <c r="M726" s="126" t="str">
        <f t="shared" si="297"/>
        <v>DEPURAR</v>
      </c>
    </row>
    <row r="727" spans="1:13" x14ac:dyDescent="0.25">
      <c r="A727" s="33" t="s">
        <v>63</v>
      </c>
      <c r="B727" s="33">
        <v>21</v>
      </c>
      <c r="C727" s="33" t="s">
        <v>97</v>
      </c>
      <c r="D727" s="34">
        <v>18.780299147883717</v>
      </c>
      <c r="E727" s="42">
        <v>6</v>
      </c>
      <c r="F727" s="113">
        <f t="shared" si="294"/>
        <v>277.01029418037507</v>
      </c>
      <c r="G727" s="42">
        <v>0.1</v>
      </c>
      <c r="H727" s="33" t="s">
        <v>153</v>
      </c>
      <c r="I727" s="109">
        <f t="shared" si="304"/>
        <v>62.957985757508652</v>
      </c>
      <c r="J727" s="108">
        <f t="shared" si="305"/>
        <v>0.31478992878754319</v>
      </c>
      <c r="K727" s="126" t="str">
        <f t="shared" si="295"/>
        <v>DEJAR</v>
      </c>
      <c r="L727" s="126" t="str">
        <f t="shared" si="296"/>
        <v>DEJAR</v>
      </c>
      <c r="M727" s="126" t="str">
        <f t="shared" si="297"/>
        <v>DEJAR</v>
      </c>
    </row>
    <row r="728" spans="1:13" x14ac:dyDescent="0.25">
      <c r="A728" s="33" t="s">
        <v>63</v>
      </c>
      <c r="B728" s="33">
        <v>22</v>
      </c>
      <c r="C728" s="33" t="s">
        <v>97</v>
      </c>
      <c r="D728" s="34">
        <v>13.050716357003939</v>
      </c>
      <c r="E728" s="42">
        <v>3</v>
      </c>
      <c r="F728" s="113">
        <f t="shared" si="294"/>
        <v>133.77026846228395</v>
      </c>
      <c r="G728" s="42">
        <v>0.1</v>
      </c>
      <c r="H728" s="33" t="s">
        <v>153</v>
      </c>
      <c r="I728" s="109">
        <f t="shared" si="304"/>
        <v>31.07198362279307</v>
      </c>
      <c r="J728" s="108">
        <f t="shared" si="305"/>
        <v>0.15535991811396535</v>
      </c>
      <c r="K728" s="126" t="str">
        <f t="shared" si="295"/>
        <v>DEJAR</v>
      </c>
      <c r="L728" s="126" t="str">
        <f t="shared" si="296"/>
        <v>DEPURAR</v>
      </c>
      <c r="M728" s="126" t="str">
        <f t="shared" si="297"/>
        <v>DEPURAR</v>
      </c>
    </row>
    <row r="729" spans="1:13" x14ac:dyDescent="0.25">
      <c r="A729" s="33" t="s">
        <v>63</v>
      </c>
      <c r="B729" s="33">
        <v>23</v>
      </c>
      <c r="C729" s="33" t="s">
        <v>97</v>
      </c>
      <c r="D729" s="34">
        <v>15.278887442346074</v>
      </c>
      <c r="E729" s="42">
        <v>2</v>
      </c>
      <c r="F729" s="113">
        <f t="shared" si="294"/>
        <v>183.34723291915657</v>
      </c>
      <c r="G729" s="42">
        <v>0.1</v>
      </c>
      <c r="H729" s="33" t="s">
        <v>153</v>
      </c>
      <c r="I729" s="109">
        <f t="shared" si="304"/>
        <v>19.238790948127587</v>
      </c>
      <c r="J729" s="108">
        <f t="shared" si="305"/>
        <v>9.6193954740637924E-2</v>
      </c>
      <c r="K729" s="126" t="str">
        <f t="shared" si="295"/>
        <v>DEJAR</v>
      </c>
      <c r="L729" s="126" t="str">
        <f t="shared" si="296"/>
        <v>DEPURAR</v>
      </c>
      <c r="M729" s="126" t="str">
        <f t="shared" si="297"/>
        <v>DEPURAR</v>
      </c>
    </row>
    <row r="730" spans="1:13" x14ac:dyDescent="0.25">
      <c r="A730" s="33" t="s">
        <v>63</v>
      </c>
      <c r="B730" s="33">
        <v>24</v>
      </c>
      <c r="C730" s="33" t="s">
        <v>97</v>
      </c>
      <c r="D730" s="34">
        <v>22.281710853421359</v>
      </c>
      <c r="E730" s="42">
        <v>5</v>
      </c>
      <c r="F730" s="113">
        <f t="shared" si="294"/>
        <v>389.93118112147022</v>
      </c>
      <c r="G730" s="42">
        <v>0.1</v>
      </c>
      <c r="H730" s="33" t="s">
        <v>153</v>
      </c>
      <c r="I730" s="109">
        <f t="shared" si="304"/>
        <v>52.824370122452407</v>
      </c>
      <c r="J730" s="108">
        <f t="shared" si="305"/>
        <v>0.26412185061226201</v>
      </c>
      <c r="K730" s="126" t="str">
        <f t="shared" si="295"/>
        <v>DEJAR</v>
      </c>
      <c r="L730" s="126" t="str">
        <f t="shared" si="296"/>
        <v>DEJAR</v>
      </c>
      <c r="M730" s="126" t="str">
        <f t="shared" si="297"/>
        <v>DEJAR</v>
      </c>
    </row>
    <row r="731" spans="1:13" x14ac:dyDescent="0.25">
      <c r="A731" s="33" t="s">
        <v>63</v>
      </c>
      <c r="B731" s="33">
        <v>25</v>
      </c>
      <c r="C731" s="33" t="s">
        <v>97</v>
      </c>
      <c r="D731" s="34">
        <v>17.507058527688208</v>
      </c>
      <c r="E731" s="42">
        <v>4</v>
      </c>
      <c r="F731" s="113">
        <f t="shared" si="294"/>
        <v>240.72282099845862</v>
      </c>
      <c r="G731" s="42">
        <v>0.1</v>
      </c>
      <c r="H731" s="33" t="s">
        <v>153</v>
      </c>
      <c r="I731" s="109">
        <f t="shared" si="304"/>
        <v>42.22722295144743</v>
      </c>
      <c r="J731" s="108">
        <f t="shared" si="305"/>
        <v>0.21113611475723715</v>
      </c>
      <c r="K731" s="126" t="str">
        <f t="shared" si="295"/>
        <v>DEJAR</v>
      </c>
      <c r="L731" s="126" t="str">
        <f t="shared" si="296"/>
        <v>DEPURAR</v>
      </c>
      <c r="M731" s="126" t="str">
        <f t="shared" si="297"/>
        <v>DEPURAR</v>
      </c>
    </row>
    <row r="732" spans="1:13" x14ac:dyDescent="0.25">
      <c r="A732" s="33" t="s">
        <v>63</v>
      </c>
      <c r="B732" s="33">
        <v>26</v>
      </c>
      <c r="C732" s="33" t="s">
        <v>97</v>
      </c>
      <c r="D732" s="34">
        <v>12.732406201955062</v>
      </c>
      <c r="E732" s="42">
        <v>2</v>
      </c>
      <c r="F732" s="113">
        <f t="shared" si="294"/>
        <v>127.32446730496986</v>
      </c>
      <c r="G732" s="42">
        <v>0.1</v>
      </c>
      <c r="H732" s="33" t="s">
        <v>153</v>
      </c>
      <c r="I732" s="109">
        <f t="shared" si="304"/>
        <v>19.238790948127587</v>
      </c>
      <c r="J732" s="108">
        <f t="shared" si="305"/>
        <v>9.6193954740637924E-2</v>
      </c>
      <c r="K732" s="126" t="str">
        <f t="shared" si="295"/>
        <v>DEJAR</v>
      </c>
      <c r="L732" s="126" t="str">
        <f t="shared" si="296"/>
        <v>DEPURAR</v>
      </c>
      <c r="M732" s="126" t="str">
        <f t="shared" si="297"/>
        <v>DEPURAR</v>
      </c>
    </row>
    <row r="733" spans="1:13" x14ac:dyDescent="0.25">
      <c r="A733" s="33" t="s">
        <v>63</v>
      </c>
      <c r="B733" s="33">
        <v>27</v>
      </c>
      <c r="C733" s="33" t="s">
        <v>97</v>
      </c>
      <c r="D733" s="34">
        <v>15.915507752443826</v>
      </c>
      <c r="E733" s="42">
        <v>4</v>
      </c>
      <c r="F733" s="113">
        <f t="shared" si="294"/>
        <v>198.94448016401537</v>
      </c>
      <c r="G733" s="42">
        <v>0.1</v>
      </c>
      <c r="H733" s="33" t="s">
        <v>153</v>
      </c>
      <c r="I733" s="109">
        <f t="shared" si="304"/>
        <v>42.22722295144743</v>
      </c>
      <c r="J733" s="108">
        <f t="shared" si="305"/>
        <v>0.21113611475723715</v>
      </c>
      <c r="K733" s="126" t="str">
        <f t="shared" si="295"/>
        <v>DEJAR</v>
      </c>
      <c r="L733" s="126" t="str">
        <f t="shared" si="296"/>
        <v>DEPURAR</v>
      </c>
      <c r="M733" s="126" t="str">
        <f t="shared" si="297"/>
        <v>DEPURAR</v>
      </c>
    </row>
    <row r="734" spans="1:13" x14ac:dyDescent="0.25">
      <c r="A734" s="33" t="s">
        <v>63</v>
      </c>
      <c r="B734" s="33">
        <v>28</v>
      </c>
      <c r="C734" s="33" t="s">
        <v>97</v>
      </c>
      <c r="D734" s="34">
        <v>14.960577287297196</v>
      </c>
      <c r="E734" s="42">
        <v>3</v>
      </c>
      <c r="F734" s="113">
        <f t="shared" si="294"/>
        <v>175.78734267292398</v>
      </c>
      <c r="G734" s="42">
        <v>0.1</v>
      </c>
      <c r="H734" s="33" t="s">
        <v>153</v>
      </c>
      <c r="I734" s="109">
        <f t="shared" si="304"/>
        <v>31.07198362279307</v>
      </c>
      <c r="J734" s="108">
        <f t="shared" si="305"/>
        <v>0.15535991811396535</v>
      </c>
      <c r="K734" s="126" t="str">
        <f t="shared" si="295"/>
        <v>DEJAR</v>
      </c>
      <c r="L734" s="126" t="str">
        <f t="shared" si="296"/>
        <v>DEPURAR</v>
      </c>
      <c r="M734" s="126" t="str">
        <f t="shared" si="297"/>
        <v>DEPURAR</v>
      </c>
    </row>
    <row r="735" spans="1:13" x14ac:dyDescent="0.25">
      <c r="A735" s="33" t="s">
        <v>63</v>
      </c>
      <c r="B735" s="33">
        <v>29</v>
      </c>
      <c r="C735" s="33" t="s">
        <v>130</v>
      </c>
      <c r="D735" s="34">
        <v>25.146502248861246</v>
      </c>
      <c r="E735" s="42">
        <v>6</v>
      </c>
      <c r="F735" s="113">
        <f t="shared" si="294"/>
        <v>496.64500028144801</v>
      </c>
      <c r="G735" s="42">
        <v>0.1</v>
      </c>
      <c r="H735" s="33" t="s">
        <v>170</v>
      </c>
      <c r="I735" s="107">
        <f t="shared" ref="I735:I737" si="306">0.13647*D735^2.38351</f>
        <v>297.22786449051216</v>
      </c>
      <c r="J735" s="108">
        <f t="shared" ref="J735:J741" si="307">(I735/1000)*0.5/G735</f>
        <v>1.4861393224525605</v>
      </c>
      <c r="K735" s="126" t="str">
        <f t="shared" si="295"/>
        <v>DEJAR</v>
      </c>
      <c r="L735" s="126" t="str">
        <f t="shared" si="296"/>
        <v>DEJAR</v>
      </c>
      <c r="M735" s="126" t="str">
        <f t="shared" si="297"/>
        <v>DEJAR</v>
      </c>
    </row>
    <row r="736" spans="1:13" x14ac:dyDescent="0.25">
      <c r="A736" s="33" t="s">
        <v>63</v>
      </c>
      <c r="B736" s="33">
        <v>30</v>
      </c>
      <c r="C736" s="33" t="s">
        <v>96</v>
      </c>
      <c r="D736" s="34">
        <v>24.509881938763492</v>
      </c>
      <c r="E736" s="42">
        <v>10</v>
      </c>
      <c r="F736" s="113">
        <f t="shared" si="294"/>
        <v>471.81672915697879</v>
      </c>
      <c r="G736" s="42">
        <v>0.1</v>
      </c>
      <c r="H736" s="33" t="s">
        <v>170</v>
      </c>
      <c r="I736" s="107">
        <f t="shared" si="306"/>
        <v>279.60561022900345</v>
      </c>
      <c r="J736" s="108">
        <f t="shared" si="307"/>
        <v>1.3980280511450172</v>
      </c>
      <c r="K736" s="126" t="str">
        <f t="shared" si="295"/>
        <v>DEJAR</v>
      </c>
      <c r="L736" s="126" t="str">
        <f t="shared" si="296"/>
        <v>DEJAR</v>
      </c>
      <c r="M736" s="126" t="str">
        <f t="shared" si="297"/>
        <v>DEJAR</v>
      </c>
    </row>
    <row r="737" spans="1:13" x14ac:dyDescent="0.25">
      <c r="A737" s="33" t="s">
        <v>63</v>
      </c>
      <c r="B737" s="33">
        <v>32</v>
      </c>
      <c r="C737" s="33" t="s">
        <v>96</v>
      </c>
      <c r="D737" s="34">
        <v>30.23946472964327</v>
      </c>
      <c r="E737" s="42">
        <v>10</v>
      </c>
      <c r="F737" s="113">
        <f t="shared" si="294"/>
        <v>718.18957339209555</v>
      </c>
      <c r="G737" s="42">
        <v>0.1</v>
      </c>
      <c r="H737" s="33" t="s">
        <v>170</v>
      </c>
      <c r="I737" s="107">
        <f t="shared" si="306"/>
        <v>461.31796044128259</v>
      </c>
      <c r="J737" s="108">
        <f t="shared" si="307"/>
        <v>2.3065898022064126</v>
      </c>
      <c r="K737" s="126" t="str">
        <f t="shared" si="295"/>
        <v>DEJAR</v>
      </c>
      <c r="L737" s="126" t="str">
        <f t="shared" si="296"/>
        <v>DEJAR</v>
      </c>
      <c r="M737" s="126" t="str">
        <f t="shared" si="297"/>
        <v>DEJAR</v>
      </c>
    </row>
    <row r="738" spans="1:13" x14ac:dyDescent="0.25">
      <c r="A738" s="33" t="s">
        <v>63</v>
      </c>
      <c r="B738" s="33">
        <v>33</v>
      </c>
      <c r="C738" s="33" t="s">
        <v>97</v>
      </c>
      <c r="D738" s="34">
        <v>14.323956977199444</v>
      </c>
      <c r="E738" s="42">
        <v>4</v>
      </c>
      <c r="F738" s="113">
        <f t="shared" si="294"/>
        <v>161.14502893285245</v>
      </c>
      <c r="G738" s="42">
        <v>0.1</v>
      </c>
      <c r="H738" s="33" t="s">
        <v>153</v>
      </c>
      <c r="I738" s="109">
        <f t="shared" ref="I738:I741" si="308">6.666+(12.826*(E738)^0.5)*LN(E738)</f>
        <v>42.22722295144743</v>
      </c>
      <c r="J738" s="108">
        <f t="shared" si="307"/>
        <v>0.21113611475723715</v>
      </c>
      <c r="K738" s="126" t="str">
        <f t="shared" si="295"/>
        <v>DEJAR</v>
      </c>
      <c r="L738" s="126" t="str">
        <f t="shared" si="296"/>
        <v>DEPURAR</v>
      </c>
      <c r="M738" s="126" t="str">
        <f t="shared" si="297"/>
        <v>DEPURAR</v>
      </c>
    </row>
    <row r="739" spans="1:13" x14ac:dyDescent="0.25">
      <c r="A739" s="33" t="s">
        <v>63</v>
      </c>
      <c r="B739" s="33">
        <v>34</v>
      </c>
      <c r="C739" s="33" t="s">
        <v>97</v>
      </c>
      <c r="D739" s="34">
        <v>17.825368682737086</v>
      </c>
      <c r="E739" s="42">
        <v>4</v>
      </c>
      <c r="F739" s="113">
        <f t="shared" si="294"/>
        <v>249.55595591774087</v>
      </c>
      <c r="G739" s="42">
        <v>0.1</v>
      </c>
      <c r="H739" s="33" t="s">
        <v>153</v>
      </c>
      <c r="I739" s="109">
        <f t="shared" si="308"/>
        <v>42.22722295144743</v>
      </c>
      <c r="J739" s="108">
        <f t="shared" si="307"/>
        <v>0.21113611475723715</v>
      </c>
      <c r="K739" s="126" t="str">
        <f t="shared" si="295"/>
        <v>DEJAR</v>
      </c>
      <c r="L739" s="126" t="str">
        <f t="shared" si="296"/>
        <v>DEPURAR</v>
      </c>
      <c r="M739" s="126" t="str">
        <f t="shared" si="297"/>
        <v>DEPURAR</v>
      </c>
    </row>
    <row r="740" spans="1:13" x14ac:dyDescent="0.25">
      <c r="A740" s="33" t="s">
        <v>63</v>
      </c>
      <c r="B740" s="33">
        <v>35</v>
      </c>
      <c r="C740" s="33" t="s">
        <v>97</v>
      </c>
      <c r="D740" s="34">
        <v>12.414096046906185</v>
      </c>
      <c r="E740" s="42">
        <v>4</v>
      </c>
      <c r="F740" s="113">
        <f t="shared" si="294"/>
        <v>121.03782173178695</v>
      </c>
      <c r="G740" s="42">
        <v>0.1</v>
      </c>
      <c r="H740" s="33" t="s">
        <v>153</v>
      </c>
      <c r="I740" s="109">
        <f t="shared" si="308"/>
        <v>42.22722295144743</v>
      </c>
      <c r="J740" s="108">
        <f t="shared" si="307"/>
        <v>0.21113611475723715</v>
      </c>
      <c r="K740" s="126" t="str">
        <f t="shared" si="295"/>
        <v>DEJAR</v>
      </c>
      <c r="L740" s="126" t="str">
        <f t="shared" si="296"/>
        <v>DEPURAR</v>
      </c>
      <c r="M740" s="126" t="str">
        <f t="shared" si="297"/>
        <v>DEPURAR</v>
      </c>
    </row>
    <row r="741" spans="1:13" x14ac:dyDescent="0.25">
      <c r="A741" s="33" t="s">
        <v>63</v>
      </c>
      <c r="B741" s="33">
        <v>36</v>
      </c>
      <c r="C741" s="33" t="s">
        <v>97</v>
      </c>
      <c r="D741" s="34">
        <v>10.18592496156405</v>
      </c>
      <c r="E741" s="42">
        <v>2</v>
      </c>
      <c r="F741" s="113">
        <f t="shared" si="294"/>
        <v>81.487659075180716</v>
      </c>
      <c r="G741" s="42">
        <v>0.1</v>
      </c>
      <c r="H741" s="33" t="s">
        <v>153</v>
      </c>
      <c r="I741" s="109">
        <f t="shared" si="308"/>
        <v>19.238790948127587</v>
      </c>
      <c r="J741" s="108">
        <f t="shared" si="307"/>
        <v>9.6193954740637924E-2</v>
      </c>
      <c r="K741" s="126" t="str">
        <f t="shared" si="295"/>
        <v>DEJAR</v>
      </c>
      <c r="L741" s="126" t="str">
        <f t="shared" si="296"/>
        <v>DEPURAR</v>
      </c>
      <c r="M741" s="126" t="str">
        <f t="shared" si="297"/>
        <v>DEPURAR</v>
      </c>
    </row>
    <row r="742" spans="1:13" x14ac:dyDescent="0.25">
      <c r="A742" s="33" t="s">
        <v>63</v>
      </c>
      <c r="B742" s="33">
        <v>37</v>
      </c>
      <c r="C742" s="33" t="s">
        <v>96</v>
      </c>
      <c r="D742" s="34">
        <v>25.146502248861246</v>
      </c>
      <c r="E742" s="42">
        <v>12</v>
      </c>
      <c r="F742" s="113">
        <f t="shared" si="294"/>
        <v>496.64500028144801</v>
      </c>
      <c r="G742" s="42">
        <v>0.1</v>
      </c>
      <c r="H742" s="33" t="s">
        <v>170</v>
      </c>
      <c r="I742" s="107">
        <f>0.13647*D742^2.38351</f>
        <v>297.22786449051216</v>
      </c>
      <c r="J742" s="108">
        <f>(I742/1000)*0.5/G742</f>
        <v>1.4861393224525605</v>
      </c>
      <c r="K742" s="126" t="str">
        <f t="shared" si="295"/>
        <v>DEJAR</v>
      </c>
      <c r="L742" s="126" t="str">
        <f t="shared" si="296"/>
        <v>DEJAR</v>
      </c>
      <c r="M742" s="126" t="str">
        <f t="shared" si="297"/>
        <v>DEJAR</v>
      </c>
    </row>
    <row r="743" spans="1:13" x14ac:dyDescent="0.25">
      <c r="A743" s="33" t="s">
        <v>63</v>
      </c>
      <c r="B743" s="33">
        <v>38</v>
      </c>
      <c r="C743" s="33" t="s">
        <v>97</v>
      </c>
      <c r="D743" s="34">
        <v>31.512705349838779</v>
      </c>
      <c r="E743" s="42">
        <v>6</v>
      </c>
      <c r="F743" s="113">
        <f t="shared" si="294"/>
        <v>779.94194003500604</v>
      </c>
      <c r="G743" s="42">
        <v>0.1</v>
      </c>
      <c r="H743" s="33" t="s">
        <v>153</v>
      </c>
      <c r="I743" s="109">
        <f>6.666+(12.826*(E743)^0.5)*LN(E743)</f>
        <v>62.957985757508652</v>
      </c>
      <c r="J743" s="108">
        <f>(I743/1000)*0.5/G743</f>
        <v>0.31478992878754319</v>
      </c>
      <c r="K743" s="126" t="str">
        <f t="shared" si="295"/>
        <v>DEJAR</v>
      </c>
      <c r="L743" s="126" t="str">
        <f t="shared" si="296"/>
        <v>DEJAR</v>
      </c>
      <c r="M743" s="126" t="str">
        <f t="shared" si="297"/>
        <v>DEJAR</v>
      </c>
    </row>
    <row r="744" spans="1:13" x14ac:dyDescent="0.25">
      <c r="A744" s="33" t="s">
        <v>63</v>
      </c>
      <c r="B744" s="33">
        <v>39</v>
      </c>
      <c r="C744" s="33" t="s">
        <v>99</v>
      </c>
      <c r="D744" s="34">
        <v>15.915507752443826</v>
      </c>
      <c r="E744" s="42">
        <v>15</v>
      </c>
      <c r="F744" s="113">
        <f t="shared" si="294"/>
        <v>198.94448016401537</v>
      </c>
      <c r="G744" s="42">
        <v>0.1</v>
      </c>
      <c r="H744" s="33" t="s">
        <v>170</v>
      </c>
      <c r="I744" s="107">
        <f t="shared" ref="I744:I746" si="309">0.13647*D744^2.38351</f>
        <v>99.905263103015685</v>
      </c>
      <c r="J744" s="108">
        <f t="shared" ref="J744:J753" si="310">(I744/1000)*0.5/G744</f>
        <v>0.49952631551507842</v>
      </c>
      <c r="K744" s="126" t="str">
        <f t="shared" si="295"/>
        <v>DEJAR</v>
      </c>
      <c r="L744" s="126" t="str">
        <f t="shared" si="296"/>
        <v>DEJAR</v>
      </c>
      <c r="M744" s="126" t="str">
        <f t="shared" si="297"/>
        <v>DEJAR</v>
      </c>
    </row>
    <row r="745" spans="1:13" x14ac:dyDescent="0.25">
      <c r="A745" s="33" t="s">
        <v>63</v>
      </c>
      <c r="B745" s="33">
        <v>40</v>
      </c>
      <c r="C745" s="33" t="s">
        <v>96</v>
      </c>
      <c r="D745" s="34">
        <v>38.833838915962936</v>
      </c>
      <c r="E745" s="42">
        <v>13</v>
      </c>
      <c r="F745" s="113">
        <f t="shared" si="294"/>
        <v>1184.4358571044818</v>
      </c>
      <c r="G745" s="42">
        <v>0.1</v>
      </c>
      <c r="H745" s="33" t="s">
        <v>170</v>
      </c>
      <c r="I745" s="107">
        <f t="shared" si="309"/>
        <v>837.40566173055026</v>
      </c>
      <c r="J745" s="108">
        <f t="shared" si="310"/>
        <v>4.1870283086527511</v>
      </c>
      <c r="K745" s="126" t="str">
        <f t="shared" si="295"/>
        <v>DEJAR</v>
      </c>
      <c r="L745" s="126" t="str">
        <f t="shared" si="296"/>
        <v>DEJAR</v>
      </c>
      <c r="M745" s="126" t="str">
        <f t="shared" si="297"/>
        <v>DEJAR</v>
      </c>
    </row>
    <row r="746" spans="1:13" x14ac:dyDescent="0.25">
      <c r="A746" s="33" t="s">
        <v>63</v>
      </c>
      <c r="B746" s="33">
        <v>41</v>
      </c>
      <c r="C746" s="33" t="s">
        <v>99</v>
      </c>
      <c r="D746" s="34">
        <v>21.645090543323604</v>
      </c>
      <c r="E746" s="42">
        <v>15</v>
      </c>
      <c r="F746" s="113">
        <f t="shared" si="294"/>
        <v>367.96771051136284</v>
      </c>
      <c r="G746" s="42">
        <v>0.1</v>
      </c>
      <c r="H746" s="33" t="s">
        <v>170</v>
      </c>
      <c r="I746" s="107">
        <f t="shared" si="309"/>
        <v>207.91206474816337</v>
      </c>
      <c r="J746" s="108">
        <f t="shared" si="310"/>
        <v>1.0395603237408169</v>
      </c>
      <c r="K746" s="126" t="str">
        <f t="shared" si="295"/>
        <v>DEJAR</v>
      </c>
      <c r="L746" s="126" t="str">
        <f t="shared" si="296"/>
        <v>DEJAR</v>
      </c>
      <c r="M746" s="126" t="str">
        <f t="shared" si="297"/>
        <v>DEJAR</v>
      </c>
    </row>
    <row r="747" spans="1:13" x14ac:dyDescent="0.25">
      <c r="A747" s="33" t="s">
        <v>63</v>
      </c>
      <c r="B747" s="33">
        <v>42</v>
      </c>
      <c r="C747" s="33" t="s">
        <v>97</v>
      </c>
      <c r="D747" s="34">
        <v>26.419742869056751</v>
      </c>
      <c r="E747" s="42">
        <v>3</v>
      </c>
      <c r="F747" s="113">
        <f t="shared" si="294"/>
        <v>548.21140953996075</v>
      </c>
      <c r="G747" s="42">
        <v>0.1</v>
      </c>
      <c r="H747" s="33" t="s">
        <v>153</v>
      </c>
      <c r="I747" s="109">
        <f t="shared" ref="I747:I753" si="311">6.666+(12.826*(E747)^0.5)*LN(E747)</f>
        <v>31.07198362279307</v>
      </c>
      <c r="J747" s="108">
        <f t="shared" si="310"/>
        <v>0.15535991811396535</v>
      </c>
      <c r="K747" s="126" t="str">
        <f t="shared" si="295"/>
        <v>DEJAR</v>
      </c>
      <c r="L747" s="126" t="str">
        <f t="shared" si="296"/>
        <v>DEPURAR</v>
      </c>
      <c r="M747" s="126" t="str">
        <f t="shared" si="297"/>
        <v>DEPURAR</v>
      </c>
    </row>
    <row r="748" spans="1:13" x14ac:dyDescent="0.25">
      <c r="A748" s="33" t="s">
        <v>63</v>
      </c>
      <c r="B748" s="33">
        <v>43</v>
      </c>
      <c r="C748" s="33" t="s">
        <v>97</v>
      </c>
      <c r="D748" s="34">
        <v>24.828192093812369</v>
      </c>
      <c r="E748" s="42">
        <v>4</v>
      </c>
      <c r="F748" s="113">
        <f t="shared" si="294"/>
        <v>484.15128692714779</v>
      </c>
      <c r="G748" s="42">
        <v>0.1</v>
      </c>
      <c r="H748" s="33" t="s">
        <v>153</v>
      </c>
      <c r="I748" s="109">
        <f t="shared" si="311"/>
        <v>42.22722295144743</v>
      </c>
      <c r="J748" s="108">
        <f t="shared" si="310"/>
        <v>0.21113611475723715</v>
      </c>
      <c r="K748" s="126" t="str">
        <f t="shared" si="295"/>
        <v>DEJAR</v>
      </c>
      <c r="L748" s="126" t="str">
        <f t="shared" si="296"/>
        <v>DEPURAR</v>
      </c>
      <c r="M748" s="126" t="str">
        <f t="shared" si="297"/>
        <v>DEPURAR</v>
      </c>
    </row>
    <row r="749" spans="1:13" x14ac:dyDescent="0.25">
      <c r="A749" s="33" t="s">
        <v>63</v>
      </c>
      <c r="B749" s="33">
        <v>44</v>
      </c>
      <c r="C749" s="33" t="s">
        <v>97</v>
      </c>
      <c r="D749" s="34">
        <v>16.870438217590458</v>
      </c>
      <c r="E749" s="42">
        <v>3</v>
      </c>
      <c r="F749" s="113">
        <f t="shared" si="294"/>
        <v>223.53401791228774</v>
      </c>
      <c r="G749" s="42">
        <v>0.1</v>
      </c>
      <c r="H749" s="33" t="s">
        <v>153</v>
      </c>
      <c r="I749" s="109">
        <f t="shared" si="311"/>
        <v>31.07198362279307</v>
      </c>
      <c r="J749" s="108">
        <f t="shared" si="310"/>
        <v>0.15535991811396535</v>
      </c>
      <c r="K749" s="126" t="str">
        <f t="shared" si="295"/>
        <v>DEJAR</v>
      </c>
      <c r="L749" s="126" t="str">
        <f t="shared" si="296"/>
        <v>DEPURAR</v>
      </c>
      <c r="M749" s="126" t="str">
        <f t="shared" si="297"/>
        <v>DEPURAR</v>
      </c>
    </row>
    <row r="750" spans="1:13" x14ac:dyDescent="0.25">
      <c r="A750" s="33" t="s">
        <v>63</v>
      </c>
      <c r="B750" s="33">
        <v>45</v>
      </c>
      <c r="C750" s="33" t="s">
        <v>97</v>
      </c>
      <c r="D750" s="34">
        <v>11.777475736808432</v>
      </c>
      <c r="E750" s="42">
        <v>3</v>
      </c>
      <c r="F750" s="113">
        <f t="shared" si="294"/>
        <v>108.94199733781484</v>
      </c>
      <c r="G750" s="42">
        <v>0.1</v>
      </c>
      <c r="H750" s="33" t="s">
        <v>153</v>
      </c>
      <c r="I750" s="109">
        <f t="shared" si="311"/>
        <v>31.07198362279307</v>
      </c>
      <c r="J750" s="108">
        <f t="shared" si="310"/>
        <v>0.15535991811396535</v>
      </c>
      <c r="K750" s="126" t="str">
        <f t="shared" si="295"/>
        <v>DEJAR</v>
      </c>
      <c r="L750" s="126" t="str">
        <f t="shared" si="296"/>
        <v>DEPURAR</v>
      </c>
      <c r="M750" s="126" t="str">
        <f t="shared" si="297"/>
        <v>DEPURAR</v>
      </c>
    </row>
    <row r="751" spans="1:13" x14ac:dyDescent="0.25">
      <c r="A751" s="33" t="s">
        <v>63</v>
      </c>
      <c r="B751" s="33">
        <v>46</v>
      </c>
      <c r="C751" s="33" t="s">
        <v>97</v>
      </c>
      <c r="D751" s="34">
        <v>13.687336667101691</v>
      </c>
      <c r="E751" s="42">
        <v>2</v>
      </c>
      <c r="F751" s="113">
        <f t="shared" si="294"/>
        <v>147.13933752930578</v>
      </c>
      <c r="G751" s="42">
        <v>0.1</v>
      </c>
      <c r="H751" s="33" t="s">
        <v>153</v>
      </c>
      <c r="I751" s="109">
        <f t="shared" si="311"/>
        <v>19.238790948127587</v>
      </c>
      <c r="J751" s="108">
        <f t="shared" si="310"/>
        <v>9.6193954740637924E-2</v>
      </c>
      <c r="K751" s="126" t="str">
        <f t="shared" si="295"/>
        <v>DEJAR</v>
      </c>
      <c r="L751" s="126" t="str">
        <f t="shared" si="296"/>
        <v>DEPURAR</v>
      </c>
      <c r="M751" s="126" t="str">
        <f t="shared" si="297"/>
        <v>DEPURAR</v>
      </c>
    </row>
    <row r="752" spans="1:13" x14ac:dyDescent="0.25">
      <c r="A752" s="33" t="s">
        <v>63</v>
      </c>
      <c r="B752" s="33">
        <v>47</v>
      </c>
      <c r="C752" s="33" t="s">
        <v>97</v>
      </c>
      <c r="D752" s="34">
        <v>13.687336667101691</v>
      </c>
      <c r="E752" s="42">
        <v>2</v>
      </c>
      <c r="F752" s="113">
        <f t="shared" si="294"/>
        <v>147.13933752930578</v>
      </c>
      <c r="G752" s="42">
        <v>0.1</v>
      </c>
      <c r="H752" s="33" t="s">
        <v>153</v>
      </c>
      <c r="I752" s="109">
        <f t="shared" si="311"/>
        <v>19.238790948127587</v>
      </c>
      <c r="J752" s="108">
        <f t="shared" si="310"/>
        <v>9.6193954740637924E-2</v>
      </c>
      <c r="K752" s="126" t="str">
        <f t="shared" si="295"/>
        <v>DEJAR</v>
      </c>
      <c r="L752" s="126" t="str">
        <f t="shared" si="296"/>
        <v>DEPURAR</v>
      </c>
      <c r="M752" s="126" t="str">
        <f t="shared" si="297"/>
        <v>DEPURAR</v>
      </c>
    </row>
    <row r="753" spans="1:13" x14ac:dyDescent="0.25">
      <c r="A753" s="33" t="s">
        <v>63</v>
      </c>
      <c r="B753" s="33">
        <v>48</v>
      </c>
      <c r="C753" s="33" t="s">
        <v>97</v>
      </c>
      <c r="D753" s="34">
        <v>19.098609302932591</v>
      </c>
      <c r="E753" s="42">
        <v>4</v>
      </c>
      <c r="F753" s="113">
        <f t="shared" si="294"/>
        <v>286.48005143618212</v>
      </c>
      <c r="G753" s="42">
        <v>0.1</v>
      </c>
      <c r="H753" s="33" t="s">
        <v>153</v>
      </c>
      <c r="I753" s="109">
        <f t="shared" si="311"/>
        <v>42.22722295144743</v>
      </c>
      <c r="J753" s="108">
        <f t="shared" si="310"/>
        <v>0.21113611475723715</v>
      </c>
      <c r="K753" s="126" t="str">
        <f t="shared" si="295"/>
        <v>DEJAR</v>
      </c>
      <c r="L753" s="126" t="str">
        <f t="shared" si="296"/>
        <v>DEPURAR</v>
      </c>
      <c r="M753" s="126" t="str">
        <f t="shared" si="297"/>
        <v>DEPURAR</v>
      </c>
    </row>
    <row r="754" spans="1:13" x14ac:dyDescent="0.25">
      <c r="A754" s="33" t="s">
        <v>63</v>
      </c>
      <c r="B754" s="33">
        <v>49</v>
      </c>
      <c r="C754" s="33" t="s">
        <v>132</v>
      </c>
      <c r="D754" s="34">
        <v>13.369026512052814</v>
      </c>
      <c r="E754" s="42">
        <v>4</v>
      </c>
      <c r="F754" s="113">
        <f t="shared" si="294"/>
        <v>140.37522520372926</v>
      </c>
      <c r="G754" s="42">
        <v>0.1</v>
      </c>
      <c r="H754" s="33" t="s">
        <v>170</v>
      </c>
      <c r="I754" s="107">
        <f t="shared" ref="I754:I755" si="312">0.13647*D754^2.38351</f>
        <v>65.933675901847053</v>
      </c>
      <c r="J754" s="108">
        <f t="shared" ref="J754:J766" si="313">(I754/1000)*0.5/G754</f>
        <v>0.32966837950923522</v>
      </c>
      <c r="K754" s="126" t="str">
        <f t="shared" si="295"/>
        <v>DEJAR</v>
      </c>
      <c r="L754" s="126" t="str">
        <f t="shared" si="296"/>
        <v>DEPURAR</v>
      </c>
      <c r="M754" s="126" t="str">
        <f t="shared" si="297"/>
        <v>DEPURAR</v>
      </c>
    </row>
    <row r="755" spans="1:13" x14ac:dyDescent="0.25">
      <c r="A755" s="33" t="s">
        <v>63</v>
      </c>
      <c r="B755" s="33">
        <v>50</v>
      </c>
      <c r="C755" s="33" t="s">
        <v>127</v>
      </c>
      <c r="D755" s="34">
        <v>15.915507752443826</v>
      </c>
      <c r="E755" s="42">
        <v>6</v>
      </c>
      <c r="F755" s="113">
        <f t="shared" si="294"/>
        <v>198.94448016401537</v>
      </c>
      <c r="G755" s="42">
        <v>0.1</v>
      </c>
      <c r="H755" s="33" t="s">
        <v>170</v>
      </c>
      <c r="I755" s="107">
        <f t="shared" si="312"/>
        <v>99.905263103015685</v>
      </c>
      <c r="J755" s="108">
        <f t="shared" si="313"/>
        <v>0.49952631551507842</v>
      </c>
      <c r="K755" s="126" t="str">
        <f t="shared" si="295"/>
        <v>DEJAR</v>
      </c>
      <c r="L755" s="126" t="str">
        <f t="shared" si="296"/>
        <v>DEJAR</v>
      </c>
      <c r="M755" s="126" t="str">
        <f t="shared" si="297"/>
        <v>DEJAR</v>
      </c>
    </row>
    <row r="756" spans="1:13" x14ac:dyDescent="0.25">
      <c r="A756" s="33" t="s">
        <v>63</v>
      </c>
      <c r="B756" s="33">
        <v>51</v>
      </c>
      <c r="C756" s="33" t="s">
        <v>97</v>
      </c>
      <c r="D756" s="34">
        <v>16.552128062541581</v>
      </c>
      <c r="E756" s="42">
        <v>4</v>
      </c>
      <c r="F756" s="113">
        <f t="shared" si="294"/>
        <v>215.17834974539909</v>
      </c>
      <c r="G756" s="42">
        <v>0.1</v>
      </c>
      <c r="H756" s="33" t="s">
        <v>153</v>
      </c>
      <c r="I756" s="109">
        <f t="shared" ref="I756:I766" si="314">6.666+(12.826*(E756)^0.5)*LN(E756)</f>
        <v>42.22722295144743</v>
      </c>
      <c r="J756" s="108">
        <f t="shared" si="313"/>
        <v>0.21113611475723715</v>
      </c>
      <c r="K756" s="126" t="str">
        <f t="shared" si="295"/>
        <v>DEJAR</v>
      </c>
      <c r="L756" s="126" t="str">
        <f t="shared" si="296"/>
        <v>DEPURAR</v>
      </c>
      <c r="M756" s="126" t="str">
        <f t="shared" si="297"/>
        <v>DEPURAR</v>
      </c>
    </row>
    <row r="757" spans="1:13" x14ac:dyDescent="0.25">
      <c r="A757" s="33" t="s">
        <v>63</v>
      </c>
      <c r="B757" s="33">
        <v>52</v>
      </c>
      <c r="C757" s="33" t="s">
        <v>97</v>
      </c>
      <c r="D757" s="34">
        <v>25.464812403910123</v>
      </c>
      <c r="E757" s="42">
        <v>4</v>
      </c>
      <c r="F757" s="113">
        <f t="shared" si="294"/>
        <v>509.29786921987943</v>
      </c>
      <c r="G757" s="42">
        <v>0.1</v>
      </c>
      <c r="H757" s="33" t="s">
        <v>153</v>
      </c>
      <c r="I757" s="109">
        <f t="shared" si="314"/>
        <v>42.22722295144743</v>
      </c>
      <c r="J757" s="108">
        <f t="shared" si="313"/>
        <v>0.21113611475723715</v>
      </c>
      <c r="K757" s="126" t="str">
        <f t="shared" si="295"/>
        <v>DEJAR</v>
      </c>
      <c r="L757" s="126" t="str">
        <f t="shared" si="296"/>
        <v>DEPURAR</v>
      </c>
      <c r="M757" s="126" t="str">
        <f t="shared" si="297"/>
        <v>DEPURAR</v>
      </c>
    </row>
    <row r="758" spans="1:13" x14ac:dyDescent="0.25">
      <c r="A758" s="33" t="s">
        <v>63</v>
      </c>
      <c r="B758" s="33">
        <v>53</v>
      </c>
      <c r="C758" s="33" t="s">
        <v>97</v>
      </c>
      <c r="D758" s="34">
        <v>15.915507752443826</v>
      </c>
      <c r="E758" s="42">
        <v>3</v>
      </c>
      <c r="F758" s="113">
        <f t="shared" si="294"/>
        <v>198.94448016401537</v>
      </c>
      <c r="G758" s="42">
        <v>0.1</v>
      </c>
      <c r="H758" s="33" t="s">
        <v>153</v>
      </c>
      <c r="I758" s="109">
        <f t="shared" si="314"/>
        <v>31.07198362279307</v>
      </c>
      <c r="J758" s="108">
        <f t="shared" si="313"/>
        <v>0.15535991811396535</v>
      </c>
      <c r="K758" s="126" t="str">
        <f t="shared" si="295"/>
        <v>DEJAR</v>
      </c>
      <c r="L758" s="126" t="str">
        <f t="shared" si="296"/>
        <v>DEPURAR</v>
      </c>
      <c r="M758" s="126" t="str">
        <f t="shared" si="297"/>
        <v>DEPURAR</v>
      </c>
    </row>
    <row r="759" spans="1:13" x14ac:dyDescent="0.25">
      <c r="A759" s="33" t="s">
        <v>63</v>
      </c>
      <c r="B759" s="33">
        <v>54</v>
      </c>
      <c r="C759" s="33" t="s">
        <v>97</v>
      </c>
      <c r="D759" s="34">
        <v>29.284534264496642</v>
      </c>
      <c r="E759" s="42">
        <v>5</v>
      </c>
      <c r="F759" s="113">
        <f t="shared" si="294"/>
        <v>673.54643204329057</v>
      </c>
      <c r="G759" s="42">
        <v>0.1</v>
      </c>
      <c r="H759" s="33" t="s">
        <v>153</v>
      </c>
      <c r="I759" s="109">
        <f t="shared" si="314"/>
        <v>52.824370122452407</v>
      </c>
      <c r="J759" s="108">
        <f t="shared" si="313"/>
        <v>0.26412185061226201</v>
      </c>
      <c r="K759" s="126" t="str">
        <f t="shared" si="295"/>
        <v>DEJAR</v>
      </c>
      <c r="L759" s="126" t="str">
        <f t="shared" si="296"/>
        <v>DEJAR</v>
      </c>
      <c r="M759" s="126" t="str">
        <f t="shared" si="297"/>
        <v>DEJAR</v>
      </c>
    </row>
    <row r="760" spans="1:13" x14ac:dyDescent="0.25">
      <c r="A760" s="33" t="s">
        <v>63</v>
      </c>
      <c r="B760" s="33">
        <v>55</v>
      </c>
      <c r="C760" s="33" t="s">
        <v>97</v>
      </c>
      <c r="D760" s="34">
        <v>12.095785891857309</v>
      </c>
      <c r="E760" s="42">
        <v>4</v>
      </c>
      <c r="F760" s="113">
        <f t="shared" si="294"/>
        <v>114.91033174273529</v>
      </c>
      <c r="G760" s="42">
        <v>0.1</v>
      </c>
      <c r="H760" s="33" t="s">
        <v>153</v>
      </c>
      <c r="I760" s="109">
        <f t="shared" si="314"/>
        <v>42.22722295144743</v>
      </c>
      <c r="J760" s="108">
        <f t="shared" si="313"/>
        <v>0.21113611475723715</v>
      </c>
      <c r="K760" s="126" t="str">
        <f t="shared" si="295"/>
        <v>DEJAR</v>
      </c>
      <c r="L760" s="126" t="str">
        <f t="shared" si="296"/>
        <v>DEPURAR</v>
      </c>
      <c r="M760" s="126" t="str">
        <f t="shared" si="297"/>
        <v>DEPURAR</v>
      </c>
    </row>
    <row r="761" spans="1:13" x14ac:dyDescent="0.25">
      <c r="A761" s="33" t="s">
        <v>63</v>
      </c>
      <c r="B761" s="33">
        <v>56</v>
      </c>
      <c r="C761" s="33" t="s">
        <v>97</v>
      </c>
      <c r="D761" s="34">
        <v>10.18592496156405</v>
      </c>
      <c r="E761" s="42">
        <v>3</v>
      </c>
      <c r="F761" s="113">
        <f t="shared" si="294"/>
        <v>81.487659075180716</v>
      </c>
      <c r="G761" s="42">
        <v>0.1</v>
      </c>
      <c r="H761" s="33" t="s">
        <v>153</v>
      </c>
      <c r="I761" s="109">
        <f t="shared" si="314"/>
        <v>31.07198362279307</v>
      </c>
      <c r="J761" s="108">
        <f t="shared" si="313"/>
        <v>0.15535991811396535</v>
      </c>
      <c r="K761" s="126" t="str">
        <f t="shared" si="295"/>
        <v>DEJAR</v>
      </c>
      <c r="L761" s="126" t="str">
        <f t="shared" si="296"/>
        <v>DEPURAR</v>
      </c>
      <c r="M761" s="126" t="str">
        <f t="shared" si="297"/>
        <v>DEPURAR</v>
      </c>
    </row>
    <row r="762" spans="1:13" x14ac:dyDescent="0.25">
      <c r="A762" s="33" t="s">
        <v>63</v>
      </c>
      <c r="B762" s="33">
        <v>57</v>
      </c>
      <c r="C762" s="33" t="s">
        <v>97</v>
      </c>
      <c r="D762" s="34">
        <v>16.870438217590458</v>
      </c>
      <c r="E762" s="42">
        <v>3</v>
      </c>
      <c r="F762" s="113">
        <f t="shared" si="294"/>
        <v>223.53401791228774</v>
      </c>
      <c r="G762" s="42">
        <v>0.1</v>
      </c>
      <c r="H762" s="33" t="s">
        <v>153</v>
      </c>
      <c r="I762" s="109">
        <f t="shared" si="314"/>
        <v>31.07198362279307</v>
      </c>
      <c r="J762" s="108">
        <f t="shared" si="313"/>
        <v>0.15535991811396535</v>
      </c>
      <c r="K762" s="126" t="str">
        <f t="shared" si="295"/>
        <v>DEJAR</v>
      </c>
      <c r="L762" s="126" t="str">
        <f t="shared" si="296"/>
        <v>DEPURAR</v>
      </c>
      <c r="M762" s="126" t="str">
        <f t="shared" si="297"/>
        <v>DEPURAR</v>
      </c>
    </row>
    <row r="763" spans="1:13" x14ac:dyDescent="0.25">
      <c r="A763" s="33" t="s">
        <v>63</v>
      </c>
      <c r="B763" s="33">
        <v>58</v>
      </c>
      <c r="C763" s="33" t="s">
        <v>97</v>
      </c>
      <c r="D763" s="34">
        <v>12.095785891857309</v>
      </c>
      <c r="E763" s="42">
        <v>3</v>
      </c>
      <c r="F763" s="113">
        <f t="shared" si="294"/>
        <v>114.91033174273529</v>
      </c>
      <c r="G763" s="42">
        <v>0.1</v>
      </c>
      <c r="H763" s="33" t="s">
        <v>153</v>
      </c>
      <c r="I763" s="109">
        <f t="shared" si="314"/>
        <v>31.07198362279307</v>
      </c>
      <c r="J763" s="108">
        <f t="shared" si="313"/>
        <v>0.15535991811396535</v>
      </c>
      <c r="K763" s="126" t="str">
        <f t="shared" si="295"/>
        <v>DEJAR</v>
      </c>
      <c r="L763" s="126" t="str">
        <f t="shared" si="296"/>
        <v>DEPURAR</v>
      </c>
      <c r="M763" s="126" t="str">
        <f t="shared" si="297"/>
        <v>DEPURAR</v>
      </c>
    </row>
    <row r="764" spans="1:13" x14ac:dyDescent="0.25">
      <c r="A764" s="33" t="s">
        <v>63</v>
      </c>
      <c r="B764" s="33">
        <v>59</v>
      </c>
      <c r="C764" s="33" t="s">
        <v>97</v>
      </c>
      <c r="D764" s="34">
        <v>24.191571783714618</v>
      </c>
      <c r="E764" s="42">
        <v>3</v>
      </c>
      <c r="F764" s="113">
        <f t="shared" si="294"/>
        <v>459.64132697094118</v>
      </c>
      <c r="G764" s="42">
        <v>0.1</v>
      </c>
      <c r="H764" s="33" t="s">
        <v>153</v>
      </c>
      <c r="I764" s="109">
        <f t="shared" si="314"/>
        <v>31.07198362279307</v>
      </c>
      <c r="J764" s="108">
        <f t="shared" si="313"/>
        <v>0.15535991811396535</v>
      </c>
      <c r="K764" s="126" t="str">
        <f t="shared" si="295"/>
        <v>DEJAR</v>
      </c>
      <c r="L764" s="126" t="str">
        <f t="shared" si="296"/>
        <v>DEPURAR</v>
      </c>
      <c r="M764" s="126" t="str">
        <f t="shared" si="297"/>
        <v>DEPURAR</v>
      </c>
    </row>
    <row r="765" spans="1:13" x14ac:dyDescent="0.25">
      <c r="A765" s="33" t="s">
        <v>63</v>
      </c>
      <c r="B765" s="33">
        <v>60</v>
      </c>
      <c r="C765" s="33" t="s">
        <v>97</v>
      </c>
      <c r="D765" s="34">
        <v>12.732406201955062</v>
      </c>
      <c r="E765" s="42">
        <v>4</v>
      </c>
      <c r="F765" s="113">
        <f t="shared" si="294"/>
        <v>127.32446730496986</v>
      </c>
      <c r="G765" s="42">
        <v>0.1</v>
      </c>
      <c r="H765" s="33" t="s">
        <v>153</v>
      </c>
      <c r="I765" s="109">
        <f t="shared" si="314"/>
        <v>42.22722295144743</v>
      </c>
      <c r="J765" s="108">
        <f t="shared" si="313"/>
        <v>0.21113611475723715</v>
      </c>
      <c r="K765" s="126" t="str">
        <f t="shared" si="295"/>
        <v>DEJAR</v>
      </c>
      <c r="L765" s="126" t="str">
        <f t="shared" si="296"/>
        <v>DEPURAR</v>
      </c>
      <c r="M765" s="126" t="str">
        <f t="shared" si="297"/>
        <v>DEPURAR</v>
      </c>
    </row>
    <row r="766" spans="1:13" x14ac:dyDescent="0.25">
      <c r="A766" s="33" t="s">
        <v>63</v>
      </c>
      <c r="B766" s="33">
        <v>61</v>
      </c>
      <c r="C766" s="33" t="s">
        <v>97</v>
      </c>
      <c r="D766" s="34">
        <v>14.323956977199444</v>
      </c>
      <c r="E766" s="42">
        <v>4</v>
      </c>
      <c r="F766" s="113">
        <f t="shared" si="294"/>
        <v>161.14502893285245</v>
      </c>
      <c r="G766" s="42">
        <v>0.1</v>
      </c>
      <c r="H766" s="33" t="s">
        <v>153</v>
      </c>
      <c r="I766" s="109">
        <f t="shared" si="314"/>
        <v>42.22722295144743</v>
      </c>
      <c r="J766" s="108">
        <f t="shared" si="313"/>
        <v>0.21113611475723715</v>
      </c>
      <c r="K766" s="126" t="str">
        <f t="shared" si="295"/>
        <v>DEJAR</v>
      </c>
      <c r="L766" s="126" t="str">
        <f t="shared" si="296"/>
        <v>DEPURAR</v>
      </c>
      <c r="M766" s="126" t="str">
        <f t="shared" si="297"/>
        <v>DEPURAR</v>
      </c>
    </row>
    <row r="767" spans="1:13" x14ac:dyDescent="0.25">
      <c r="A767" s="33" t="s">
        <v>63</v>
      </c>
      <c r="B767" s="33">
        <v>62</v>
      </c>
      <c r="C767" s="33" t="s">
        <v>127</v>
      </c>
      <c r="D767" s="34">
        <v>82.760640312707906</v>
      </c>
      <c r="E767" s="42">
        <v>26</v>
      </c>
      <c r="F767" s="113">
        <f t="shared" si="294"/>
        <v>5379.4587436349766</v>
      </c>
      <c r="G767" s="42">
        <v>0.1</v>
      </c>
      <c r="H767" s="33" t="s">
        <v>170</v>
      </c>
      <c r="I767" s="107">
        <f>0.13647*D767^2.38351</f>
        <v>5083.8121819277385</v>
      </c>
      <c r="J767" s="108">
        <f>(I767/1000)*0.5/G767</f>
        <v>25.419060909638691</v>
      </c>
      <c r="K767" s="126" t="str">
        <f t="shared" si="295"/>
        <v>DEJAR</v>
      </c>
      <c r="L767" s="126" t="str">
        <f t="shared" si="296"/>
        <v>DEJAR</v>
      </c>
      <c r="M767" s="126" t="str">
        <f t="shared" si="297"/>
        <v>DEJAR</v>
      </c>
    </row>
    <row r="768" spans="1:13" x14ac:dyDescent="0.25">
      <c r="A768" s="33" t="s">
        <v>63</v>
      </c>
      <c r="B768" s="33">
        <v>63</v>
      </c>
      <c r="C768" s="33" t="s">
        <v>97</v>
      </c>
      <c r="D768" s="34">
        <v>41.380320156353953</v>
      </c>
      <c r="E768" s="42">
        <v>4</v>
      </c>
      <c r="F768" s="113">
        <f t="shared" si="294"/>
        <v>1344.8646859087441</v>
      </c>
      <c r="G768" s="42">
        <v>0.1</v>
      </c>
      <c r="H768" s="33" t="s">
        <v>153</v>
      </c>
      <c r="I768" s="109">
        <f t="shared" ref="I768:I772" si="315">6.666+(12.826*(E768)^0.5)*LN(E768)</f>
        <v>42.22722295144743</v>
      </c>
      <c r="J768" s="108">
        <f t="shared" ref="J768:J772" si="316">(I768/1000)*0.5/G768</f>
        <v>0.21113611475723715</v>
      </c>
      <c r="K768" s="126" t="str">
        <f t="shared" si="295"/>
        <v>DEJAR</v>
      </c>
      <c r="L768" s="126" t="str">
        <f t="shared" si="296"/>
        <v>DEPURAR</v>
      </c>
      <c r="M768" s="126" t="str">
        <f t="shared" si="297"/>
        <v>DEPURAR</v>
      </c>
    </row>
    <row r="769" spans="1:13" x14ac:dyDescent="0.25">
      <c r="A769" s="33" t="s">
        <v>63</v>
      </c>
      <c r="B769" s="33">
        <v>64</v>
      </c>
      <c r="C769" s="33" t="s">
        <v>97</v>
      </c>
      <c r="D769" s="34">
        <v>21.963400698372482</v>
      </c>
      <c r="E769" s="42">
        <v>6</v>
      </c>
      <c r="F769" s="113">
        <f t="shared" si="294"/>
        <v>378.86986802435092</v>
      </c>
      <c r="G769" s="42">
        <v>0.1</v>
      </c>
      <c r="H769" s="33" t="s">
        <v>153</v>
      </c>
      <c r="I769" s="109">
        <f t="shared" si="315"/>
        <v>62.957985757508652</v>
      </c>
      <c r="J769" s="108">
        <f t="shared" si="316"/>
        <v>0.31478992878754319</v>
      </c>
      <c r="K769" s="126" t="str">
        <f t="shared" si="295"/>
        <v>DEJAR</v>
      </c>
      <c r="L769" s="126" t="str">
        <f t="shared" si="296"/>
        <v>DEJAR</v>
      </c>
      <c r="M769" s="126" t="str">
        <f t="shared" si="297"/>
        <v>DEJAR</v>
      </c>
    </row>
    <row r="770" spans="1:13" x14ac:dyDescent="0.25">
      <c r="A770" s="33" t="s">
        <v>63</v>
      </c>
      <c r="B770" s="33">
        <v>65</v>
      </c>
      <c r="C770" s="33" t="s">
        <v>97</v>
      </c>
      <c r="D770" s="34">
        <v>11.459165581759555</v>
      </c>
      <c r="E770" s="42">
        <v>4</v>
      </c>
      <c r="F770" s="113">
        <f t="shared" si="294"/>
        <v>103.13281851702557</v>
      </c>
      <c r="G770" s="42">
        <v>0.1</v>
      </c>
      <c r="H770" s="33" t="s">
        <v>153</v>
      </c>
      <c r="I770" s="109">
        <f t="shared" si="315"/>
        <v>42.22722295144743</v>
      </c>
      <c r="J770" s="108">
        <f t="shared" si="316"/>
        <v>0.21113611475723715</v>
      </c>
      <c r="K770" s="126" t="str">
        <f t="shared" si="295"/>
        <v>DEJAR</v>
      </c>
      <c r="L770" s="126" t="str">
        <f t="shared" si="296"/>
        <v>DEPURAR</v>
      </c>
      <c r="M770" s="126" t="str">
        <f t="shared" si="297"/>
        <v>DEPURAR</v>
      </c>
    </row>
    <row r="771" spans="1:13" x14ac:dyDescent="0.25">
      <c r="A771" s="33" t="s">
        <v>63</v>
      </c>
      <c r="B771" s="33">
        <v>66</v>
      </c>
      <c r="C771" s="33" t="s">
        <v>97</v>
      </c>
      <c r="D771" s="34">
        <v>12.095785891857309</v>
      </c>
      <c r="E771" s="42">
        <v>4</v>
      </c>
      <c r="F771" s="113">
        <f t="shared" ref="F771:F834" si="317">(3.1416/4)*D771^2</f>
        <v>114.91033174273529</v>
      </c>
      <c r="G771" s="42">
        <v>0.1</v>
      </c>
      <c r="H771" s="33" t="s">
        <v>153</v>
      </c>
      <c r="I771" s="109">
        <f t="shared" si="315"/>
        <v>42.22722295144743</v>
      </c>
      <c r="J771" s="108">
        <f t="shared" si="316"/>
        <v>0.21113611475723715</v>
      </c>
      <c r="K771" s="126" t="str">
        <f t="shared" ref="K771:K834" si="318">+IF(D771&gt;=10,"DEJAR","DEPURAR")</f>
        <v>DEJAR</v>
      </c>
      <c r="L771" s="126" t="str">
        <f t="shared" ref="L771:L834" si="319">+IF(E771&gt;=5,"DEJAR","DEPURAR")</f>
        <v>DEPURAR</v>
      </c>
      <c r="M771" s="126" t="str">
        <f t="shared" ref="M771:M834" si="320">+IF(AND(K771="DEJAR",L771="DEJAR"),"DEJAR","DEPURAR")</f>
        <v>DEPURAR</v>
      </c>
    </row>
    <row r="772" spans="1:13" x14ac:dyDescent="0.25">
      <c r="A772" s="33" t="s">
        <v>63</v>
      </c>
      <c r="B772" s="33">
        <v>67</v>
      </c>
      <c r="C772" s="33" t="s">
        <v>97</v>
      </c>
      <c r="D772" s="34">
        <v>12.095785891857309</v>
      </c>
      <c r="E772" s="42">
        <v>4</v>
      </c>
      <c r="F772" s="113">
        <f t="shared" si="317"/>
        <v>114.91033174273529</v>
      </c>
      <c r="G772" s="42">
        <v>0.1</v>
      </c>
      <c r="H772" s="33" t="s">
        <v>153</v>
      </c>
      <c r="I772" s="109">
        <f t="shared" si="315"/>
        <v>42.22722295144743</v>
      </c>
      <c r="J772" s="108">
        <f t="shared" si="316"/>
        <v>0.21113611475723715</v>
      </c>
      <c r="K772" s="126" t="str">
        <f t="shared" si="318"/>
        <v>DEJAR</v>
      </c>
      <c r="L772" s="126" t="str">
        <f t="shared" si="319"/>
        <v>DEPURAR</v>
      </c>
      <c r="M772" s="126" t="str">
        <f t="shared" si="320"/>
        <v>DEPURAR</v>
      </c>
    </row>
    <row r="773" spans="1:13" x14ac:dyDescent="0.25">
      <c r="A773" s="33" t="s">
        <v>63</v>
      </c>
      <c r="B773" s="33">
        <v>68</v>
      </c>
      <c r="C773" s="33" t="s">
        <v>96</v>
      </c>
      <c r="D773" s="34">
        <v>70.028234110752834</v>
      </c>
      <c r="E773" s="42">
        <v>13</v>
      </c>
      <c r="F773" s="113">
        <f t="shared" si="317"/>
        <v>3851.5651359753379</v>
      </c>
      <c r="G773" s="42">
        <v>0.1</v>
      </c>
      <c r="H773" s="33" t="s">
        <v>170</v>
      </c>
      <c r="I773" s="107">
        <f>0.13647*D773^2.38351</f>
        <v>3414.0058173398693</v>
      </c>
      <c r="J773" s="108">
        <f>(I773/1000)*0.5/G773</f>
        <v>17.070029086699343</v>
      </c>
      <c r="K773" s="126" t="str">
        <f t="shared" si="318"/>
        <v>DEJAR</v>
      </c>
      <c r="L773" s="126" t="str">
        <f t="shared" si="319"/>
        <v>DEJAR</v>
      </c>
      <c r="M773" s="126" t="str">
        <f t="shared" si="320"/>
        <v>DEJAR</v>
      </c>
    </row>
    <row r="774" spans="1:13" x14ac:dyDescent="0.25">
      <c r="A774" s="33" t="s">
        <v>63</v>
      </c>
      <c r="B774" s="33">
        <v>69</v>
      </c>
      <c r="C774" s="33" t="s">
        <v>97</v>
      </c>
      <c r="D774" s="34">
        <v>10.504235116612925</v>
      </c>
      <c r="E774" s="42">
        <v>4</v>
      </c>
      <c r="F774" s="113">
        <f t="shared" si="317"/>
        <v>86.660215559445092</v>
      </c>
      <c r="G774" s="42">
        <v>0.1</v>
      </c>
      <c r="H774" s="33" t="s">
        <v>153</v>
      </c>
      <c r="I774" s="109">
        <f t="shared" ref="I774:I782" si="321">6.666+(12.826*(E774)^0.5)*LN(E774)</f>
        <v>42.22722295144743</v>
      </c>
      <c r="J774" s="108">
        <f t="shared" ref="J774:J782" si="322">(I774/1000)*0.5/G774</f>
        <v>0.21113611475723715</v>
      </c>
      <c r="K774" s="126" t="str">
        <f t="shared" si="318"/>
        <v>DEJAR</v>
      </c>
      <c r="L774" s="126" t="str">
        <f t="shared" si="319"/>
        <v>DEPURAR</v>
      </c>
      <c r="M774" s="126" t="str">
        <f t="shared" si="320"/>
        <v>DEPURAR</v>
      </c>
    </row>
    <row r="775" spans="1:13" x14ac:dyDescent="0.25">
      <c r="A775" s="33" t="s">
        <v>63</v>
      </c>
      <c r="B775" s="33">
        <v>70</v>
      </c>
      <c r="C775" s="33" t="s">
        <v>97</v>
      </c>
      <c r="D775" s="34">
        <v>12.732406201955062</v>
      </c>
      <c r="E775" s="42">
        <v>4</v>
      </c>
      <c r="F775" s="113">
        <f t="shared" si="317"/>
        <v>127.32446730496986</v>
      </c>
      <c r="G775" s="42">
        <v>0.1</v>
      </c>
      <c r="H775" s="33" t="s">
        <v>153</v>
      </c>
      <c r="I775" s="109">
        <f t="shared" si="321"/>
        <v>42.22722295144743</v>
      </c>
      <c r="J775" s="108">
        <f t="shared" si="322"/>
        <v>0.21113611475723715</v>
      </c>
      <c r="K775" s="126" t="str">
        <f t="shared" si="318"/>
        <v>DEJAR</v>
      </c>
      <c r="L775" s="126" t="str">
        <f t="shared" si="319"/>
        <v>DEPURAR</v>
      </c>
      <c r="M775" s="126" t="str">
        <f t="shared" si="320"/>
        <v>DEPURAR</v>
      </c>
    </row>
    <row r="776" spans="1:13" x14ac:dyDescent="0.25">
      <c r="A776" s="33" t="s">
        <v>63</v>
      </c>
      <c r="B776" s="33">
        <v>71</v>
      </c>
      <c r="C776" s="33" t="s">
        <v>97</v>
      </c>
      <c r="D776" s="34">
        <v>12.095785891857309</v>
      </c>
      <c r="E776" s="42">
        <v>3</v>
      </c>
      <c r="F776" s="113">
        <f t="shared" si="317"/>
        <v>114.91033174273529</v>
      </c>
      <c r="G776" s="42">
        <v>0.1</v>
      </c>
      <c r="H776" s="33" t="s">
        <v>153</v>
      </c>
      <c r="I776" s="109">
        <f t="shared" si="321"/>
        <v>31.07198362279307</v>
      </c>
      <c r="J776" s="108">
        <f t="shared" si="322"/>
        <v>0.15535991811396535</v>
      </c>
      <c r="K776" s="126" t="str">
        <f t="shared" si="318"/>
        <v>DEJAR</v>
      </c>
      <c r="L776" s="126" t="str">
        <f t="shared" si="319"/>
        <v>DEPURAR</v>
      </c>
      <c r="M776" s="126" t="str">
        <f t="shared" si="320"/>
        <v>DEPURAR</v>
      </c>
    </row>
    <row r="777" spans="1:13" x14ac:dyDescent="0.25">
      <c r="A777" s="33" t="s">
        <v>63</v>
      </c>
      <c r="B777" s="33">
        <v>72</v>
      </c>
      <c r="C777" s="33" t="s">
        <v>97</v>
      </c>
      <c r="D777" s="34">
        <v>11.459165581759555</v>
      </c>
      <c r="E777" s="42">
        <v>3</v>
      </c>
      <c r="F777" s="113">
        <f t="shared" si="317"/>
        <v>103.13281851702557</v>
      </c>
      <c r="G777" s="42">
        <v>0.1</v>
      </c>
      <c r="H777" s="33" t="s">
        <v>153</v>
      </c>
      <c r="I777" s="109">
        <f t="shared" si="321"/>
        <v>31.07198362279307</v>
      </c>
      <c r="J777" s="108">
        <f t="shared" si="322"/>
        <v>0.15535991811396535</v>
      </c>
      <c r="K777" s="126" t="str">
        <f t="shared" si="318"/>
        <v>DEJAR</v>
      </c>
      <c r="L777" s="126" t="str">
        <f t="shared" si="319"/>
        <v>DEPURAR</v>
      </c>
      <c r="M777" s="126" t="str">
        <f t="shared" si="320"/>
        <v>DEPURAR</v>
      </c>
    </row>
    <row r="778" spans="1:13" x14ac:dyDescent="0.25">
      <c r="A778" s="33" t="s">
        <v>63</v>
      </c>
      <c r="B778" s="33">
        <v>73</v>
      </c>
      <c r="C778" s="33" t="s">
        <v>97</v>
      </c>
      <c r="D778" s="34">
        <v>12.095785891857309</v>
      </c>
      <c r="E778" s="42">
        <v>4</v>
      </c>
      <c r="F778" s="113">
        <f t="shared" si="317"/>
        <v>114.91033174273529</v>
      </c>
      <c r="G778" s="42">
        <v>0.1</v>
      </c>
      <c r="H778" s="33" t="s">
        <v>153</v>
      </c>
      <c r="I778" s="109">
        <f t="shared" si="321"/>
        <v>42.22722295144743</v>
      </c>
      <c r="J778" s="108">
        <f t="shared" si="322"/>
        <v>0.21113611475723715</v>
      </c>
      <c r="K778" s="126" t="str">
        <f t="shared" si="318"/>
        <v>DEJAR</v>
      </c>
      <c r="L778" s="126" t="str">
        <f t="shared" si="319"/>
        <v>DEPURAR</v>
      </c>
      <c r="M778" s="126" t="str">
        <f t="shared" si="320"/>
        <v>DEPURAR</v>
      </c>
    </row>
    <row r="779" spans="1:13" x14ac:dyDescent="0.25">
      <c r="A779" s="33" t="s">
        <v>63</v>
      </c>
      <c r="B779" s="33">
        <v>74</v>
      </c>
      <c r="C779" s="33" t="s">
        <v>97</v>
      </c>
      <c r="D779" s="34">
        <v>13.050716357003939</v>
      </c>
      <c r="E779" s="42">
        <v>4</v>
      </c>
      <c r="F779" s="113">
        <f t="shared" si="317"/>
        <v>133.77026846228395</v>
      </c>
      <c r="G779" s="42">
        <v>0.1</v>
      </c>
      <c r="H779" s="33" t="s">
        <v>153</v>
      </c>
      <c r="I779" s="109">
        <f t="shared" si="321"/>
        <v>42.22722295144743</v>
      </c>
      <c r="J779" s="108">
        <f t="shared" si="322"/>
        <v>0.21113611475723715</v>
      </c>
      <c r="K779" s="126" t="str">
        <f t="shared" si="318"/>
        <v>DEJAR</v>
      </c>
      <c r="L779" s="126" t="str">
        <f t="shared" si="319"/>
        <v>DEPURAR</v>
      </c>
      <c r="M779" s="126" t="str">
        <f t="shared" si="320"/>
        <v>DEPURAR</v>
      </c>
    </row>
    <row r="780" spans="1:13" x14ac:dyDescent="0.25">
      <c r="A780" s="33" t="s">
        <v>63</v>
      </c>
      <c r="B780" s="33">
        <v>75</v>
      </c>
      <c r="C780" s="33" t="s">
        <v>97</v>
      </c>
      <c r="D780" s="34">
        <v>16.552128062541581</v>
      </c>
      <c r="E780" s="42">
        <v>4</v>
      </c>
      <c r="F780" s="113">
        <f t="shared" si="317"/>
        <v>215.17834974539909</v>
      </c>
      <c r="G780" s="42">
        <v>0.1</v>
      </c>
      <c r="H780" s="33" t="s">
        <v>153</v>
      </c>
      <c r="I780" s="109">
        <f t="shared" si="321"/>
        <v>42.22722295144743</v>
      </c>
      <c r="J780" s="108">
        <f t="shared" si="322"/>
        <v>0.21113611475723715</v>
      </c>
      <c r="K780" s="126" t="str">
        <f t="shared" si="318"/>
        <v>DEJAR</v>
      </c>
      <c r="L780" s="126" t="str">
        <f t="shared" si="319"/>
        <v>DEPURAR</v>
      </c>
      <c r="M780" s="126" t="str">
        <f t="shared" si="320"/>
        <v>DEPURAR</v>
      </c>
    </row>
    <row r="781" spans="1:13" x14ac:dyDescent="0.25">
      <c r="A781" s="33" t="s">
        <v>63</v>
      </c>
      <c r="B781" s="33">
        <v>76</v>
      </c>
      <c r="C781" s="33" t="s">
        <v>97</v>
      </c>
      <c r="D781" s="34">
        <v>16.552128062541581</v>
      </c>
      <c r="E781" s="42">
        <v>6</v>
      </c>
      <c r="F781" s="113">
        <f t="shared" si="317"/>
        <v>215.17834974539909</v>
      </c>
      <c r="G781" s="42">
        <v>0.1</v>
      </c>
      <c r="H781" s="33" t="s">
        <v>153</v>
      </c>
      <c r="I781" s="109">
        <f t="shared" si="321"/>
        <v>62.957985757508652</v>
      </c>
      <c r="J781" s="108">
        <f t="shared" si="322"/>
        <v>0.31478992878754319</v>
      </c>
      <c r="K781" s="126" t="str">
        <f t="shared" si="318"/>
        <v>DEJAR</v>
      </c>
      <c r="L781" s="126" t="str">
        <f t="shared" si="319"/>
        <v>DEJAR</v>
      </c>
      <c r="M781" s="126" t="str">
        <f t="shared" si="320"/>
        <v>DEJAR</v>
      </c>
    </row>
    <row r="782" spans="1:13" x14ac:dyDescent="0.25">
      <c r="A782" s="33" t="s">
        <v>63</v>
      </c>
      <c r="B782" s="33">
        <v>77</v>
      </c>
      <c r="C782" s="33" t="s">
        <v>97</v>
      </c>
      <c r="D782" s="34">
        <v>21.00847023322585</v>
      </c>
      <c r="E782" s="42">
        <v>6</v>
      </c>
      <c r="F782" s="113">
        <f t="shared" si="317"/>
        <v>346.64086223778037</v>
      </c>
      <c r="G782" s="42">
        <v>0.1</v>
      </c>
      <c r="H782" s="33" t="s">
        <v>153</v>
      </c>
      <c r="I782" s="109">
        <f t="shared" si="321"/>
        <v>62.957985757508652</v>
      </c>
      <c r="J782" s="108">
        <f t="shared" si="322"/>
        <v>0.31478992878754319</v>
      </c>
      <c r="K782" s="126" t="str">
        <f t="shared" si="318"/>
        <v>DEJAR</v>
      </c>
      <c r="L782" s="126" t="str">
        <f t="shared" si="319"/>
        <v>DEJAR</v>
      </c>
      <c r="M782" s="126" t="str">
        <f t="shared" si="320"/>
        <v>DEJAR</v>
      </c>
    </row>
    <row r="783" spans="1:13" x14ac:dyDescent="0.25">
      <c r="A783" s="33" t="s">
        <v>63</v>
      </c>
      <c r="B783" s="33">
        <v>78</v>
      </c>
      <c r="C783" s="33" t="s">
        <v>96</v>
      </c>
      <c r="D783" s="34">
        <v>44.563421706842718</v>
      </c>
      <c r="E783" s="42">
        <v>15</v>
      </c>
      <c r="F783" s="113">
        <f t="shared" si="317"/>
        <v>1559.7247244858809</v>
      </c>
      <c r="G783" s="42">
        <v>0.1</v>
      </c>
      <c r="H783" s="33" t="s">
        <v>170</v>
      </c>
      <c r="I783" s="107">
        <f t="shared" ref="I783:I785" si="323">0.13647*D783^2.38351</f>
        <v>1162.5027987972078</v>
      </c>
      <c r="J783" s="108">
        <f t="shared" ref="J783:J785" si="324">(I783/1000)*0.5/G783</f>
        <v>5.8125139939860393</v>
      </c>
      <c r="K783" s="126" t="str">
        <f t="shared" si="318"/>
        <v>DEJAR</v>
      </c>
      <c r="L783" s="126" t="str">
        <f t="shared" si="319"/>
        <v>DEJAR</v>
      </c>
      <c r="M783" s="126" t="str">
        <f t="shared" si="320"/>
        <v>DEJAR</v>
      </c>
    </row>
    <row r="784" spans="1:13" x14ac:dyDescent="0.25">
      <c r="A784" s="33" t="s">
        <v>63</v>
      </c>
      <c r="B784" s="33">
        <v>79</v>
      </c>
      <c r="C784" s="33" t="s">
        <v>96</v>
      </c>
      <c r="D784" s="34">
        <v>14.323956977199444</v>
      </c>
      <c r="E784" s="42">
        <v>4</v>
      </c>
      <c r="F784" s="113">
        <f t="shared" si="317"/>
        <v>161.14502893285245</v>
      </c>
      <c r="G784" s="42">
        <v>0.1</v>
      </c>
      <c r="H784" s="33" t="s">
        <v>170</v>
      </c>
      <c r="I784" s="107">
        <f t="shared" si="323"/>
        <v>77.718593342580505</v>
      </c>
      <c r="J784" s="108">
        <f t="shared" si="324"/>
        <v>0.3885929667129025</v>
      </c>
      <c r="K784" s="126" t="str">
        <f t="shared" si="318"/>
        <v>DEJAR</v>
      </c>
      <c r="L784" s="126" t="str">
        <f t="shared" si="319"/>
        <v>DEPURAR</v>
      </c>
      <c r="M784" s="126" t="str">
        <f t="shared" si="320"/>
        <v>DEPURAR</v>
      </c>
    </row>
    <row r="785" spans="1:13" x14ac:dyDescent="0.25">
      <c r="A785" s="33" t="s">
        <v>63</v>
      </c>
      <c r="B785" s="33">
        <v>80</v>
      </c>
      <c r="C785" s="33" t="s">
        <v>96</v>
      </c>
      <c r="D785" s="34">
        <v>68.436683335508462</v>
      </c>
      <c r="E785" s="42">
        <v>20</v>
      </c>
      <c r="F785" s="113">
        <f t="shared" si="317"/>
        <v>3678.4834382326449</v>
      </c>
      <c r="G785" s="42">
        <v>0.1</v>
      </c>
      <c r="H785" s="33" t="s">
        <v>170</v>
      </c>
      <c r="I785" s="107">
        <f t="shared" si="323"/>
        <v>3231.9658737965597</v>
      </c>
      <c r="J785" s="108">
        <f t="shared" si="324"/>
        <v>16.159829368982798</v>
      </c>
      <c r="K785" s="126" t="str">
        <f t="shared" si="318"/>
        <v>DEJAR</v>
      </c>
      <c r="L785" s="126" t="str">
        <f t="shared" si="319"/>
        <v>DEJAR</v>
      </c>
      <c r="M785" s="126" t="str">
        <f t="shared" si="320"/>
        <v>DEJAR</v>
      </c>
    </row>
    <row r="786" spans="1:13" x14ac:dyDescent="0.25">
      <c r="A786" s="33" t="s">
        <v>64</v>
      </c>
      <c r="B786" s="33">
        <v>1</v>
      </c>
      <c r="C786" s="33" t="s">
        <v>97</v>
      </c>
      <c r="D786" s="34">
        <v>22.281710853421359</v>
      </c>
      <c r="E786" s="42">
        <v>2</v>
      </c>
      <c r="F786" s="113">
        <f t="shared" si="317"/>
        <v>389.93118112147022</v>
      </c>
      <c r="G786" s="42">
        <v>0.1</v>
      </c>
      <c r="H786" s="33" t="s">
        <v>153</v>
      </c>
      <c r="I786" s="109">
        <f>6.666+(12.826*(E786)^0.5)*LN(E786)</f>
        <v>19.238790948127587</v>
      </c>
      <c r="J786" s="108">
        <f>(I786/1000)*0.5/G786</f>
        <v>9.6193954740637924E-2</v>
      </c>
      <c r="K786" s="126" t="str">
        <f t="shared" si="318"/>
        <v>DEJAR</v>
      </c>
      <c r="L786" s="126" t="str">
        <f t="shared" si="319"/>
        <v>DEPURAR</v>
      </c>
      <c r="M786" s="126" t="str">
        <f t="shared" si="320"/>
        <v>DEPURAR</v>
      </c>
    </row>
    <row r="787" spans="1:13" x14ac:dyDescent="0.25">
      <c r="A787" s="33" t="s">
        <v>64</v>
      </c>
      <c r="B787" s="33">
        <v>2</v>
      </c>
      <c r="C787" s="33" t="s">
        <v>97</v>
      </c>
      <c r="D787" s="34">
        <v>13.687336667101691</v>
      </c>
      <c r="E787" s="42">
        <v>5</v>
      </c>
      <c r="F787" s="113">
        <f t="shared" si="317"/>
        <v>147.13933752930578</v>
      </c>
      <c r="G787" s="42">
        <v>0.1</v>
      </c>
      <c r="H787" s="33" t="s">
        <v>170</v>
      </c>
      <c r="I787" s="107">
        <f t="shared" ref="I787:I788" si="325">0.13647*D787^2.38351</f>
        <v>69.737242592229606</v>
      </c>
      <c r="J787" s="108">
        <f t="shared" ref="J787:J790" si="326">(I787/1000)*0.5/G787</f>
        <v>0.34868621296114799</v>
      </c>
      <c r="K787" s="126" t="str">
        <f t="shared" si="318"/>
        <v>DEJAR</v>
      </c>
      <c r="L787" s="126" t="str">
        <f t="shared" si="319"/>
        <v>DEJAR</v>
      </c>
      <c r="M787" s="126" t="str">
        <f t="shared" si="320"/>
        <v>DEJAR</v>
      </c>
    </row>
    <row r="788" spans="1:13" x14ac:dyDescent="0.25">
      <c r="A788" s="33" t="s">
        <v>64</v>
      </c>
      <c r="B788" s="33">
        <v>3</v>
      </c>
      <c r="C788" s="33" t="s">
        <v>133</v>
      </c>
      <c r="D788" s="34">
        <v>14.005646822150567</v>
      </c>
      <c r="E788" s="42">
        <v>3</v>
      </c>
      <c r="F788" s="113">
        <f t="shared" si="317"/>
        <v>154.06260543901348</v>
      </c>
      <c r="G788" s="42">
        <v>0.1</v>
      </c>
      <c r="H788" s="33" t="s">
        <v>170</v>
      </c>
      <c r="I788" s="107">
        <f t="shared" si="325"/>
        <v>73.665181252498542</v>
      </c>
      <c r="J788" s="108">
        <f t="shared" si="326"/>
        <v>0.36832590626249273</v>
      </c>
      <c r="K788" s="126" t="str">
        <f t="shared" si="318"/>
        <v>DEJAR</v>
      </c>
      <c r="L788" s="126" t="str">
        <f t="shared" si="319"/>
        <v>DEPURAR</v>
      </c>
      <c r="M788" s="126" t="str">
        <f t="shared" si="320"/>
        <v>DEPURAR</v>
      </c>
    </row>
    <row r="789" spans="1:13" x14ac:dyDescent="0.25">
      <c r="A789" s="33" t="s">
        <v>64</v>
      </c>
      <c r="B789" s="33">
        <v>5</v>
      </c>
      <c r="C789" s="33" t="s">
        <v>97</v>
      </c>
      <c r="D789" s="34">
        <v>17.507058527688208</v>
      </c>
      <c r="E789" s="42">
        <v>3</v>
      </c>
      <c r="F789" s="113">
        <f t="shared" si="317"/>
        <v>240.72282099845862</v>
      </c>
      <c r="G789" s="42">
        <v>0.1</v>
      </c>
      <c r="H789" s="33" t="s">
        <v>153</v>
      </c>
      <c r="I789" s="109">
        <f t="shared" ref="I789:I790" si="327">6.666+(12.826*(E789)^0.5)*LN(E789)</f>
        <v>31.07198362279307</v>
      </c>
      <c r="J789" s="108">
        <f t="shared" si="326"/>
        <v>0.15535991811396535</v>
      </c>
      <c r="K789" s="126" t="str">
        <f t="shared" si="318"/>
        <v>DEJAR</v>
      </c>
      <c r="L789" s="126" t="str">
        <f t="shared" si="319"/>
        <v>DEPURAR</v>
      </c>
      <c r="M789" s="126" t="str">
        <f t="shared" si="320"/>
        <v>DEPURAR</v>
      </c>
    </row>
    <row r="790" spans="1:13" x14ac:dyDescent="0.25">
      <c r="A790" s="33" t="s">
        <v>64</v>
      </c>
      <c r="B790" s="33">
        <v>6</v>
      </c>
      <c r="C790" s="33" t="s">
        <v>97</v>
      </c>
      <c r="D790" s="34">
        <v>22.91833116351911</v>
      </c>
      <c r="E790" s="42">
        <v>4</v>
      </c>
      <c r="F790" s="113">
        <f t="shared" si="317"/>
        <v>412.53127406810228</v>
      </c>
      <c r="G790" s="42">
        <v>0.1</v>
      </c>
      <c r="H790" s="33" t="s">
        <v>153</v>
      </c>
      <c r="I790" s="109">
        <f t="shared" si="327"/>
        <v>42.22722295144743</v>
      </c>
      <c r="J790" s="108">
        <f t="shared" si="326"/>
        <v>0.21113611475723715</v>
      </c>
      <c r="K790" s="126" t="str">
        <f t="shared" si="318"/>
        <v>DEJAR</v>
      </c>
      <c r="L790" s="126" t="str">
        <f t="shared" si="319"/>
        <v>DEPURAR</v>
      </c>
      <c r="M790" s="126" t="str">
        <f t="shared" si="320"/>
        <v>DEPURAR</v>
      </c>
    </row>
    <row r="791" spans="1:13" x14ac:dyDescent="0.25">
      <c r="A791" s="33" t="s">
        <v>64</v>
      </c>
      <c r="B791" s="33">
        <v>7</v>
      </c>
      <c r="C791" s="33" t="s">
        <v>133</v>
      </c>
      <c r="D791" s="34">
        <v>10.822545271661802</v>
      </c>
      <c r="E791" s="42">
        <v>3</v>
      </c>
      <c r="F791" s="113">
        <f t="shared" si="317"/>
        <v>91.99192762784071</v>
      </c>
      <c r="G791" s="42">
        <v>0.1</v>
      </c>
      <c r="H791" s="33" t="s">
        <v>170</v>
      </c>
      <c r="I791" s="107">
        <f>0.13647*D791^2.38351</f>
        <v>39.844803225585046</v>
      </c>
      <c r="J791" s="108">
        <f>(I791/1000)*0.5/G791</f>
        <v>0.19922401612792523</v>
      </c>
      <c r="K791" s="126" t="str">
        <f t="shared" si="318"/>
        <v>DEJAR</v>
      </c>
      <c r="L791" s="126" t="str">
        <f t="shared" si="319"/>
        <v>DEPURAR</v>
      </c>
      <c r="M791" s="126" t="str">
        <f t="shared" si="320"/>
        <v>DEPURAR</v>
      </c>
    </row>
    <row r="792" spans="1:13" x14ac:dyDescent="0.25">
      <c r="A792" s="33" t="s">
        <v>64</v>
      </c>
      <c r="B792" s="33">
        <v>8</v>
      </c>
      <c r="C792" s="33" t="s">
        <v>97</v>
      </c>
      <c r="D792" s="34">
        <v>15.278887442346074</v>
      </c>
      <c r="E792" s="42">
        <v>4</v>
      </c>
      <c r="F792" s="113">
        <f t="shared" si="317"/>
        <v>183.34723291915657</v>
      </c>
      <c r="G792" s="42">
        <v>0.1</v>
      </c>
      <c r="H792" s="33" t="s">
        <v>153</v>
      </c>
      <c r="I792" s="109">
        <f t="shared" ref="I792:I793" si="328">6.666+(12.826*(E792)^0.5)*LN(E792)</f>
        <v>42.22722295144743</v>
      </c>
      <c r="J792" s="108">
        <f t="shared" ref="J792:J793" si="329">(I792/1000)*0.5/G792</f>
        <v>0.21113611475723715</v>
      </c>
      <c r="K792" s="126" t="str">
        <f t="shared" si="318"/>
        <v>DEJAR</v>
      </c>
      <c r="L792" s="126" t="str">
        <f t="shared" si="319"/>
        <v>DEPURAR</v>
      </c>
      <c r="M792" s="126" t="str">
        <f t="shared" si="320"/>
        <v>DEPURAR</v>
      </c>
    </row>
    <row r="793" spans="1:13" x14ac:dyDescent="0.25">
      <c r="A793" s="33" t="s">
        <v>64</v>
      </c>
      <c r="B793" s="33">
        <v>9</v>
      </c>
      <c r="C793" s="33" t="s">
        <v>97</v>
      </c>
      <c r="D793" s="34">
        <v>17.507058527688208</v>
      </c>
      <c r="E793" s="42">
        <v>3</v>
      </c>
      <c r="F793" s="113">
        <f t="shared" si="317"/>
        <v>240.72282099845862</v>
      </c>
      <c r="G793" s="42">
        <v>0.1</v>
      </c>
      <c r="H793" s="33" t="s">
        <v>153</v>
      </c>
      <c r="I793" s="109">
        <f t="shared" si="328"/>
        <v>31.07198362279307</v>
      </c>
      <c r="J793" s="108">
        <f t="shared" si="329"/>
        <v>0.15535991811396535</v>
      </c>
      <c r="K793" s="126" t="str">
        <f t="shared" si="318"/>
        <v>DEJAR</v>
      </c>
      <c r="L793" s="126" t="str">
        <f t="shared" si="319"/>
        <v>DEPURAR</v>
      </c>
      <c r="M793" s="126" t="str">
        <f t="shared" si="320"/>
        <v>DEPURAR</v>
      </c>
    </row>
    <row r="794" spans="1:13" x14ac:dyDescent="0.25">
      <c r="A794" s="33" t="s">
        <v>64</v>
      </c>
      <c r="B794" s="33">
        <v>10</v>
      </c>
      <c r="C794" s="33" t="s">
        <v>133</v>
      </c>
      <c r="D794" s="34">
        <v>24.509881938763492</v>
      </c>
      <c r="E794" s="42">
        <v>8</v>
      </c>
      <c r="F794" s="113">
        <f t="shared" si="317"/>
        <v>471.81672915697879</v>
      </c>
      <c r="G794" s="42">
        <v>0.1</v>
      </c>
      <c r="H794" s="33" t="s">
        <v>170</v>
      </c>
      <c r="I794" s="107">
        <f>0.13647*D794^2.38351</f>
        <v>279.60561022900345</v>
      </c>
      <c r="J794" s="108">
        <f>(I794/1000)*0.5/G794</f>
        <v>1.3980280511450172</v>
      </c>
      <c r="K794" s="126" t="str">
        <f t="shared" si="318"/>
        <v>DEJAR</v>
      </c>
      <c r="L794" s="126" t="str">
        <f t="shared" si="319"/>
        <v>DEJAR</v>
      </c>
      <c r="M794" s="126" t="str">
        <f t="shared" si="320"/>
        <v>DEJAR</v>
      </c>
    </row>
    <row r="795" spans="1:13" x14ac:dyDescent="0.25">
      <c r="A795" s="33" t="s">
        <v>64</v>
      </c>
      <c r="B795" s="33">
        <v>11</v>
      </c>
      <c r="C795" s="33" t="s">
        <v>97</v>
      </c>
      <c r="D795" s="34">
        <v>11.459165581759555</v>
      </c>
      <c r="E795" s="42">
        <v>5</v>
      </c>
      <c r="F795" s="113">
        <f t="shared" si="317"/>
        <v>103.13281851702557</v>
      </c>
      <c r="G795" s="42">
        <v>0.1</v>
      </c>
      <c r="H795" s="33" t="s">
        <v>153</v>
      </c>
      <c r="I795" s="109">
        <f t="shared" ref="I795:I797" si="330">6.666+(12.826*(E795)^0.5)*LN(E795)</f>
        <v>52.824370122452407</v>
      </c>
      <c r="J795" s="108">
        <f t="shared" ref="J795:J797" si="331">(I795/1000)*0.5/G795</f>
        <v>0.26412185061226201</v>
      </c>
      <c r="K795" s="126" t="str">
        <f t="shared" si="318"/>
        <v>DEJAR</v>
      </c>
      <c r="L795" s="126" t="str">
        <f t="shared" si="319"/>
        <v>DEJAR</v>
      </c>
      <c r="M795" s="126" t="str">
        <f t="shared" si="320"/>
        <v>DEJAR</v>
      </c>
    </row>
    <row r="796" spans="1:13" x14ac:dyDescent="0.25">
      <c r="A796" s="33" t="s">
        <v>64</v>
      </c>
      <c r="B796" s="33">
        <v>12</v>
      </c>
      <c r="C796" s="33" t="s">
        <v>97</v>
      </c>
      <c r="D796" s="34">
        <v>22.281710853421359</v>
      </c>
      <c r="E796" s="42">
        <v>10</v>
      </c>
      <c r="F796" s="113">
        <f t="shared" si="317"/>
        <v>389.93118112147022</v>
      </c>
      <c r="G796" s="42">
        <v>0.1</v>
      </c>
      <c r="H796" s="33" t="s">
        <v>153</v>
      </c>
      <c r="I796" s="109">
        <f t="shared" si="330"/>
        <v>100.05740827111657</v>
      </c>
      <c r="J796" s="108">
        <f t="shared" si="331"/>
        <v>0.50028704135558288</v>
      </c>
      <c r="K796" s="126" t="str">
        <f t="shared" si="318"/>
        <v>DEJAR</v>
      </c>
      <c r="L796" s="126" t="str">
        <f t="shared" si="319"/>
        <v>DEJAR</v>
      </c>
      <c r="M796" s="126" t="str">
        <f t="shared" si="320"/>
        <v>DEJAR</v>
      </c>
    </row>
    <row r="797" spans="1:13" x14ac:dyDescent="0.25">
      <c r="A797" s="33" t="s">
        <v>64</v>
      </c>
      <c r="B797" s="33">
        <v>13</v>
      </c>
      <c r="C797" s="33" t="s">
        <v>97</v>
      </c>
      <c r="D797" s="34">
        <v>24.509881938763492</v>
      </c>
      <c r="E797" s="42">
        <v>4</v>
      </c>
      <c r="F797" s="113">
        <f t="shared" si="317"/>
        <v>471.81672915697879</v>
      </c>
      <c r="G797" s="42">
        <v>0.1</v>
      </c>
      <c r="H797" s="33" t="s">
        <v>153</v>
      </c>
      <c r="I797" s="109">
        <f t="shared" si="330"/>
        <v>42.22722295144743</v>
      </c>
      <c r="J797" s="108">
        <f t="shared" si="331"/>
        <v>0.21113611475723715</v>
      </c>
      <c r="K797" s="126" t="str">
        <f t="shared" si="318"/>
        <v>DEJAR</v>
      </c>
      <c r="L797" s="126" t="str">
        <f t="shared" si="319"/>
        <v>DEPURAR</v>
      </c>
      <c r="M797" s="126" t="str">
        <f t="shared" si="320"/>
        <v>DEPURAR</v>
      </c>
    </row>
    <row r="798" spans="1:13" x14ac:dyDescent="0.25">
      <c r="A798" s="33" t="s">
        <v>64</v>
      </c>
      <c r="B798" s="33">
        <v>14</v>
      </c>
      <c r="C798" s="33" t="s">
        <v>133</v>
      </c>
      <c r="D798" s="34">
        <v>11.459165581759555</v>
      </c>
      <c r="E798" s="42">
        <v>10</v>
      </c>
      <c r="F798" s="113">
        <f t="shared" si="317"/>
        <v>103.13281851702557</v>
      </c>
      <c r="G798" s="42">
        <v>0.1</v>
      </c>
      <c r="H798" s="33" t="s">
        <v>170</v>
      </c>
      <c r="I798" s="107">
        <f>0.13647*D798^2.38351</f>
        <v>45.660319539408313</v>
      </c>
      <c r="J798" s="108">
        <f>(I798/1000)*0.5/G798</f>
        <v>0.22830159769704156</v>
      </c>
      <c r="K798" s="126" t="str">
        <f t="shared" si="318"/>
        <v>DEJAR</v>
      </c>
      <c r="L798" s="126" t="str">
        <f t="shared" si="319"/>
        <v>DEJAR</v>
      </c>
      <c r="M798" s="126" t="str">
        <f t="shared" si="320"/>
        <v>DEJAR</v>
      </c>
    </row>
    <row r="799" spans="1:13" x14ac:dyDescent="0.25">
      <c r="A799" s="33" t="s">
        <v>64</v>
      </c>
      <c r="B799" s="33">
        <v>15</v>
      </c>
      <c r="C799" s="33" t="s">
        <v>97</v>
      </c>
      <c r="D799" s="34">
        <v>22.91833116351911</v>
      </c>
      <c r="E799" s="42">
        <v>8</v>
      </c>
      <c r="F799" s="113">
        <f t="shared" si="317"/>
        <v>412.53127406810228</v>
      </c>
      <c r="G799" s="42">
        <v>0.1</v>
      </c>
      <c r="H799" s="33" t="s">
        <v>153</v>
      </c>
      <c r="I799" s="109">
        <f t="shared" ref="I799:I800" si="332">6.666+(12.826*(E799)^0.5)*LN(E799)</f>
        <v>82.102745688765523</v>
      </c>
      <c r="J799" s="108">
        <f t="shared" ref="J799:J800" si="333">(I799/1000)*0.5/G799</f>
        <v>0.41051372844382761</v>
      </c>
      <c r="K799" s="126" t="str">
        <f t="shared" si="318"/>
        <v>DEJAR</v>
      </c>
      <c r="L799" s="126" t="str">
        <f t="shared" si="319"/>
        <v>DEJAR</v>
      </c>
      <c r="M799" s="126" t="str">
        <f t="shared" si="320"/>
        <v>DEJAR</v>
      </c>
    </row>
    <row r="800" spans="1:13" x14ac:dyDescent="0.25">
      <c r="A800" s="33" t="s">
        <v>64</v>
      </c>
      <c r="B800" s="33">
        <v>16</v>
      </c>
      <c r="C800" s="33" t="s">
        <v>97</v>
      </c>
      <c r="D800" s="34">
        <v>27.056363179154506</v>
      </c>
      <c r="E800" s="42">
        <v>10</v>
      </c>
      <c r="F800" s="113">
        <f t="shared" si="317"/>
        <v>574.94954767400452</v>
      </c>
      <c r="G800" s="42">
        <v>0.1</v>
      </c>
      <c r="H800" s="33" t="s">
        <v>153</v>
      </c>
      <c r="I800" s="109">
        <f t="shared" si="332"/>
        <v>100.05740827111657</v>
      </c>
      <c r="J800" s="108">
        <f t="shared" si="333"/>
        <v>0.50028704135558288</v>
      </c>
      <c r="K800" s="126" t="str">
        <f t="shared" si="318"/>
        <v>DEJAR</v>
      </c>
      <c r="L800" s="126" t="str">
        <f t="shared" si="319"/>
        <v>DEJAR</v>
      </c>
      <c r="M800" s="126" t="str">
        <f t="shared" si="320"/>
        <v>DEJAR</v>
      </c>
    </row>
    <row r="801" spans="1:13" x14ac:dyDescent="0.25">
      <c r="A801" s="33" t="s">
        <v>64</v>
      </c>
      <c r="B801" s="33">
        <v>17</v>
      </c>
      <c r="C801" s="33" t="s">
        <v>133</v>
      </c>
      <c r="D801" s="34">
        <v>24.509881938763492</v>
      </c>
      <c r="E801" s="42">
        <v>6</v>
      </c>
      <c r="F801" s="113">
        <f t="shared" si="317"/>
        <v>471.81672915697879</v>
      </c>
      <c r="G801" s="42">
        <v>0.1</v>
      </c>
      <c r="H801" s="33" t="s">
        <v>170</v>
      </c>
      <c r="I801" s="107">
        <f>0.13647*D801^2.38351</f>
        <v>279.60561022900345</v>
      </c>
      <c r="J801" s="108">
        <f>(I801/1000)*0.5/G801</f>
        <v>1.3980280511450172</v>
      </c>
      <c r="K801" s="126" t="str">
        <f t="shared" si="318"/>
        <v>DEJAR</v>
      </c>
      <c r="L801" s="126" t="str">
        <f t="shared" si="319"/>
        <v>DEJAR</v>
      </c>
      <c r="M801" s="126" t="str">
        <f t="shared" si="320"/>
        <v>DEJAR</v>
      </c>
    </row>
    <row r="802" spans="1:13" x14ac:dyDescent="0.25">
      <c r="A802" s="33" t="s">
        <v>64</v>
      </c>
      <c r="B802" s="33">
        <v>18</v>
      </c>
      <c r="C802" s="33" t="s">
        <v>97</v>
      </c>
      <c r="D802" s="34">
        <v>29.602844419545519</v>
      </c>
      <c r="E802" s="42">
        <v>4</v>
      </c>
      <c r="F802" s="113">
        <f t="shared" si="317"/>
        <v>688.26832357542776</v>
      </c>
      <c r="G802" s="42">
        <v>0.1</v>
      </c>
      <c r="H802" s="33" t="s">
        <v>153</v>
      </c>
      <c r="I802" s="109">
        <f t="shared" ref="I802:I803" si="334">6.666+(12.826*(E802)^0.5)*LN(E802)</f>
        <v>42.22722295144743</v>
      </c>
      <c r="J802" s="108">
        <f t="shared" ref="J802:J803" si="335">(I802/1000)*0.5/G802</f>
        <v>0.21113611475723715</v>
      </c>
      <c r="K802" s="126" t="str">
        <f t="shared" si="318"/>
        <v>DEJAR</v>
      </c>
      <c r="L802" s="126" t="str">
        <f t="shared" si="319"/>
        <v>DEPURAR</v>
      </c>
      <c r="M802" s="126" t="str">
        <f t="shared" si="320"/>
        <v>DEPURAR</v>
      </c>
    </row>
    <row r="803" spans="1:13" x14ac:dyDescent="0.25">
      <c r="A803" s="33" t="s">
        <v>64</v>
      </c>
      <c r="B803" s="33">
        <v>19</v>
      </c>
      <c r="C803" s="33" t="s">
        <v>97</v>
      </c>
      <c r="D803" s="34">
        <v>14.323956977199444</v>
      </c>
      <c r="E803" s="42">
        <v>4</v>
      </c>
      <c r="F803" s="113">
        <f t="shared" si="317"/>
        <v>161.14502893285245</v>
      </c>
      <c r="G803" s="42">
        <v>0.1</v>
      </c>
      <c r="H803" s="33" t="s">
        <v>153</v>
      </c>
      <c r="I803" s="109">
        <f t="shared" si="334"/>
        <v>42.22722295144743</v>
      </c>
      <c r="J803" s="108">
        <f t="shared" si="335"/>
        <v>0.21113611475723715</v>
      </c>
      <c r="K803" s="126" t="str">
        <f t="shared" si="318"/>
        <v>DEJAR</v>
      </c>
      <c r="L803" s="126" t="str">
        <f t="shared" si="319"/>
        <v>DEPURAR</v>
      </c>
      <c r="M803" s="126" t="str">
        <f t="shared" si="320"/>
        <v>DEPURAR</v>
      </c>
    </row>
    <row r="804" spans="1:13" x14ac:dyDescent="0.25">
      <c r="A804" s="33" t="s">
        <v>64</v>
      </c>
      <c r="B804" s="33">
        <v>20</v>
      </c>
      <c r="C804" s="33" t="s">
        <v>133</v>
      </c>
      <c r="D804" s="34">
        <v>12.732406201955062</v>
      </c>
      <c r="E804" s="42">
        <v>10</v>
      </c>
      <c r="F804" s="113">
        <f t="shared" si="317"/>
        <v>127.32446730496986</v>
      </c>
      <c r="G804" s="42">
        <v>0.1</v>
      </c>
      <c r="H804" s="33" t="s">
        <v>170</v>
      </c>
      <c r="I804" s="107">
        <f>0.13647*D804^2.38351</f>
        <v>58.695172426043968</v>
      </c>
      <c r="J804" s="108">
        <f>(I804/1000)*0.5/G804</f>
        <v>0.29347586213021981</v>
      </c>
      <c r="K804" s="126" t="str">
        <f t="shared" si="318"/>
        <v>DEJAR</v>
      </c>
      <c r="L804" s="126" t="str">
        <f t="shared" si="319"/>
        <v>DEJAR</v>
      </c>
      <c r="M804" s="126" t="str">
        <f t="shared" si="320"/>
        <v>DEJAR</v>
      </c>
    </row>
    <row r="805" spans="1:13" x14ac:dyDescent="0.25">
      <c r="A805" s="33" t="s">
        <v>64</v>
      </c>
      <c r="B805" s="33">
        <v>21</v>
      </c>
      <c r="C805" s="33" t="s">
        <v>97</v>
      </c>
      <c r="D805" s="34">
        <v>13.369026512052814</v>
      </c>
      <c r="E805" s="42">
        <v>3</v>
      </c>
      <c r="F805" s="113">
        <f t="shared" si="317"/>
        <v>140.37522520372926</v>
      </c>
      <c r="G805" s="42">
        <v>0.1</v>
      </c>
      <c r="H805" s="33" t="s">
        <v>153</v>
      </c>
      <c r="I805" s="109">
        <f t="shared" ref="I805:I807" si="336">6.666+(12.826*(E805)^0.5)*LN(E805)</f>
        <v>31.07198362279307</v>
      </c>
      <c r="J805" s="108">
        <f t="shared" ref="J805:J807" si="337">(I805/1000)*0.5/G805</f>
        <v>0.15535991811396535</v>
      </c>
      <c r="K805" s="126" t="str">
        <f t="shared" si="318"/>
        <v>DEJAR</v>
      </c>
      <c r="L805" s="126" t="str">
        <f t="shared" si="319"/>
        <v>DEPURAR</v>
      </c>
      <c r="M805" s="126" t="str">
        <f t="shared" si="320"/>
        <v>DEPURAR</v>
      </c>
    </row>
    <row r="806" spans="1:13" x14ac:dyDescent="0.25">
      <c r="A806" s="33" t="s">
        <v>64</v>
      </c>
      <c r="B806" s="33">
        <v>22</v>
      </c>
      <c r="C806" s="33" t="s">
        <v>97</v>
      </c>
      <c r="D806" s="34">
        <v>14.323956977199444</v>
      </c>
      <c r="E806" s="42">
        <v>3</v>
      </c>
      <c r="F806" s="113">
        <f t="shared" si="317"/>
        <v>161.14502893285245</v>
      </c>
      <c r="G806" s="42">
        <v>0.1</v>
      </c>
      <c r="H806" s="33" t="s">
        <v>153</v>
      </c>
      <c r="I806" s="109">
        <f t="shared" si="336"/>
        <v>31.07198362279307</v>
      </c>
      <c r="J806" s="108">
        <f t="shared" si="337"/>
        <v>0.15535991811396535</v>
      </c>
      <c r="K806" s="126" t="str">
        <f t="shared" si="318"/>
        <v>DEJAR</v>
      </c>
      <c r="L806" s="126" t="str">
        <f t="shared" si="319"/>
        <v>DEPURAR</v>
      </c>
      <c r="M806" s="126" t="str">
        <f t="shared" si="320"/>
        <v>DEPURAR</v>
      </c>
    </row>
    <row r="807" spans="1:13" x14ac:dyDescent="0.25">
      <c r="A807" s="33" t="s">
        <v>64</v>
      </c>
      <c r="B807" s="33">
        <v>24</v>
      </c>
      <c r="C807" s="33" t="s">
        <v>97</v>
      </c>
      <c r="D807" s="34">
        <v>28.647913954398888</v>
      </c>
      <c r="E807" s="42">
        <v>4</v>
      </c>
      <c r="F807" s="113">
        <f t="shared" si="317"/>
        <v>644.58011573140982</v>
      </c>
      <c r="G807" s="42">
        <v>0.1</v>
      </c>
      <c r="H807" s="33" t="s">
        <v>153</v>
      </c>
      <c r="I807" s="109">
        <f t="shared" si="336"/>
        <v>42.22722295144743</v>
      </c>
      <c r="J807" s="108">
        <f t="shared" si="337"/>
        <v>0.21113611475723715</v>
      </c>
      <c r="K807" s="126" t="str">
        <f t="shared" si="318"/>
        <v>DEJAR</v>
      </c>
      <c r="L807" s="126" t="str">
        <f t="shared" si="319"/>
        <v>DEPURAR</v>
      </c>
      <c r="M807" s="126" t="str">
        <f t="shared" si="320"/>
        <v>DEPURAR</v>
      </c>
    </row>
    <row r="808" spans="1:13" x14ac:dyDescent="0.25">
      <c r="A808" s="33" t="s">
        <v>64</v>
      </c>
      <c r="B808" s="33">
        <v>25</v>
      </c>
      <c r="C808" s="33" t="s">
        <v>133</v>
      </c>
      <c r="D808" s="34">
        <v>19.098609302932591</v>
      </c>
      <c r="E808" s="42">
        <v>10</v>
      </c>
      <c r="F808" s="113">
        <f t="shared" si="317"/>
        <v>286.48005143618212</v>
      </c>
      <c r="G808" s="42">
        <v>0.1</v>
      </c>
      <c r="H808" s="33" t="s">
        <v>170</v>
      </c>
      <c r="I808" s="107">
        <f>0.13647*D808^2.38351</f>
        <v>154.28285242822537</v>
      </c>
      <c r="J808" s="108">
        <f>(I808/1000)*0.5/G808</f>
        <v>0.77141426214112685</v>
      </c>
      <c r="K808" s="126" t="str">
        <f t="shared" si="318"/>
        <v>DEJAR</v>
      </c>
      <c r="L808" s="126" t="str">
        <f t="shared" si="319"/>
        <v>DEJAR</v>
      </c>
      <c r="M808" s="126" t="str">
        <f t="shared" si="320"/>
        <v>DEJAR</v>
      </c>
    </row>
    <row r="809" spans="1:13" x14ac:dyDescent="0.25">
      <c r="A809" s="33" t="s">
        <v>64</v>
      </c>
      <c r="B809" s="33">
        <v>26</v>
      </c>
      <c r="C809" s="33" t="s">
        <v>97</v>
      </c>
      <c r="D809" s="34">
        <v>17.507058527688208</v>
      </c>
      <c r="E809" s="42">
        <v>10</v>
      </c>
      <c r="F809" s="113">
        <f t="shared" si="317"/>
        <v>240.72282099845862</v>
      </c>
      <c r="G809" s="42">
        <v>0.1</v>
      </c>
      <c r="H809" s="33" t="s">
        <v>153</v>
      </c>
      <c r="I809" s="109">
        <f>6.666+(12.826*(E809)^0.5)*LN(E809)</f>
        <v>100.05740827111657</v>
      </c>
      <c r="J809" s="108">
        <f>(I809/1000)*0.5/G809</f>
        <v>0.50028704135558288</v>
      </c>
      <c r="K809" s="126" t="str">
        <f t="shared" si="318"/>
        <v>DEJAR</v>
      </c>
      <c r="L809" s="126" t="str">
        <f t="shared" si="319"/>
        <v>DEJAR</v>
      </c>
      <c r="M809" s="126" t="str">
        <f t="shared" si="320"/>
        <v>DEJAR</v>
      </c>
    </row>
    <row r="810" spans="1:13" x14ac:dyDescent="0.25">
      <c r="A810" s="33" t="s">
        <v>64</v>
      </c>
      <c r="B810" s="33">
        <v>27</v>
      </c>
      <c r="C810" s="33" t="s">
        <v>98</v>
      </c>
      <c r="D810" s="34">
        <v>35.014117055376417</v>
      </c>
      <c r="E810" s="42">
        <v>8</v>
      </c>
      <c r="F810" s="113">
        <f t="shared" si="317"/>
        <v>962.89128399383446</v>
      </c>
      <c r="G810" s="42">
        <v>0.1</v>
      </c>
      <c r="H810" s="33" t="s">
        <v>170</v>
      </c>
      <c r="I810" s="107">
        <f t="shared" ref="I810:I812" si="338">0.13647*D810^2.38351</f>
        <v>654.26886201952004</v>
      </c>
      <c r="J810" s="108">
        <f t="shared" ref="J810:J812" si="339">(I810/1000)*0.5/G810</f>
        <v>3.2713443100976001</v>
      </c>
      <c r="K810" s="126" t="str">
        <f t="shared" si="318"/>
        <v>DEJAR</v>
      </c>
      <c r="L810" s="126" t="str">
        <f t="shared" si="319"/>
        <v>DEJAR</v>
      </c>
      <c r="M810" s="126" t="str">
        <f t="shared" si="320"/>
        <v>DEJAR</v>
      </c>
    </row>
    <row r="811" spans="1:13" x14ac:dyDescent="0.25">
      <c r="A811" s="33" t="s">
        <v>64</v>
      </c>
      <c r="B811" s="33">
        <v>28</v>
      </c>
      <c r="C811" s="33" t="s">
        <v>106</v>
      </c>
      <c r="D811" s="34">
        <v>25.146502248861246</v>
      </c>
      <c r="E811" s="42">
        <v>15</v>
      </c>
      <c r="F811" s="113">
        <f t="shared" si="317"/>
        <v>496.64500028144801</v>
      </c>
      <c r="G811" s="42">
        <v>0.1</v>
      </c>
      <c r="H811" s="33" t="s">
        <v>170</v>
      </c>
      <c r="I811" s="107">
        <f t="shared" si="338"/>
        <v>297.22786449051216</v>
      </c>
      <c r="J811" s="108">
        <f t="shared" si="339"/>
        <v>1.4861393224525605</v>
      </c>
      <c r="K811" s="126" t="str">
        <f t="shared" si="318"/>
        <v>DEJAR</v>
      </c>
      <c r="L811" s="126" t="str">
        <f t="shared" si="319"/>
        <v>DEJAR</v>
      </c>
      <c r="M811" s="126" t="str">
        <f t="shared" si="320"/>
        <v>DEJAR</v>
      </c>
    </row>
    <row r="812" spans="1:13" x14ac:dyDescent="0.25">
      <c r="A812" s="33" t="s">
        <v>64</v>
      </c>
      <c r="B812" s="33">
        <v>29</v>
      </c>
      <c r="C812" s="33" t="s">
        <v>133</v>
      </c>
      <c r="D812" s="34">
        <v>23.236641318567987</v>
      </c>
      <c r="E812" s="42">
        <v>8</v>
      </c>
      <c r="F812" s="113">
        <f t="shared" si="317"/>
        <v>424.07005391761521</v>
      </c>
      <c r="G812" s="42">
        <v>0.1</v>
      </c>
      <c r="H812" s="33" t="s">
        <v>170</v>
      </c>
      <c r="I812" s="107">
        <f t="shared" si="338"/>
        <v>246.22097298081303</v>
      </c>
      <c r="J812" s="108">
        <f t="shared" si="339"/>
        <v>1.231104864904065</v>
      </c>
      <c r="K812" s="126" t="str">
        <f t="shared" si="318"/>
        <v>DEJAR</v>
      </c>
      <c r="L812" s="126" t="str">
        <f t="shared" si="319"/>
        <v>DEJAR</v>
      </c>
      <c r="M812" s="126" t="str">
        <f t="shared" si="320"/>
        <v>DEJAR</v>
      </c>
    </row>
    <row r="813" spans="1:13" x14ac:dyDescent="0.25">
      <c r="A813" s="33" t="s">
        <v>64</v>
      </c>
      <c r="B813" s="33">
        <v>30</v>
      </c>
      <c r="C813" s="33" t="s">
        <v>97</v>
      </c>
      <c r="D813" s="34">
        <v>14.323956977199444</v>
      </c>
      <c r="E813" s="42">
        <v>3</v>
      </c>
      <c r="F813" s="113">
        <f t="shared" si="317"/>
        <v>161.14502893285245</v>
      </c>
      <c r="G813" s="42">
        <v>0.1</v>
      </c>
      <c r="H813" s="33" t="s">
        <v>153</v>
      </c>
      <c r="I813" s="109">
        <f>6.666+(12.826*(E813)^0.5)*LN(E813)</f>
        <v>31.07198362279307</v>
      </c>
      <c r="J813" s="108">
        <f>(I813/1000)*0.5/G813</f>
        <v>0.15535991811396535</v>
      </c>
      <c r="K813" s="126" t="str">
        <f t="shared" si="318"/>
        <v>DEJAR</v>
      </c>
      <c r="L813" s="126" t="str">
        <f t="shared" si="319"/>
        <v>DEPURAR</v>
      </c>
      <c r="M813" s="126" t="str">
        <f t="shared" si="320"/>
        <v>DEPURAR</v>
      </c>
    </row>
    <row r="814" spans="1:13" x14ac:dyDescent="0.25">
      <c r="A814" s="33" t="s">
        <v>64</v>
      </c>
      <c r="B814" s="33">
        <v>31</v>
      </c>
      <c r="C814" s="33" t="s">
        <v>133</v>
      </c>
      <c r="D814" s="34">
        <v>16.870438217590458</v>
      </c>
      <c r="E814" s="42">
        <v>8</v>
      </c>
      <c r="F814" s="113">
        <f t="shared" si="317"/>
        <v>223.53401791228774</v>
      </c>
      <c r="G814" s="42">
        <v>0.1</v>
      </c>
      <c r="H814" s="33" t="s">
        <v>170</v>
      </c>
      <c r="I814" s="107">
        <f>0.13647*D814^2.38351</f>
        <v>114.79028939810112</v>
      </c>
      <c r="J814" s="108">
        <f>(I814/1000)*0.5/G814</f>
        <v>0.5739514469905056</v>
      </c>
      <c r="K814" s="126" t="str">
        <f t="shared" si="318"/>
        <v>DEJAR</v>
      </c>
      <c r="L814" s="126" t="str">
        <f t="shared" si="319"/>
        <v>DEJAR</v>
      </c>
      <c r="M814" s="126" t="str">
        <f t="shared" si="320"/>
        <v>DEJAR</v>
      </c>
    </row>
    <row r="815" spans="1:13" x14ac:dyDescent="0.25">
      <c r="A815" s="33" t="s">
        <v>64</v>
      </c>
      <c r="B815" s="33">
        <v>32</v>
      </c>
      <c r="C815" s="33" t="s">
        <v>97</v>
      </c>
      <c r="D815" s="34">
        <v>47.109902947233728</v>
      </c>
      <c r="E815" s="42">
        <v>2</v>
      </c>
      <c r="F815" s="113">
        <f t="shared" si="317"/>
        <v>1743.0719574050374</v>
      </c>
      <c r="G815" s="42">
        <v>0.1</v>
      </c>
      <c r="H815" s="33" t="s">
        <v>153</v>
      </c>
      <c r="I815" s="109">
        <f t="shared" ref="I815:I816" si="340">6.666+(12.826*(E815)^0.5)*LN(E815)</f>
        <v>19.238790948127587</v>
      </c>
      <c r="J815" s="108">
        <f t="shared" ref="J815:J816" si="341">(I815/1000)*0.5/G815</f>
        <v>9.6193954740637924E-2</v>
      </c>
      <c r="K815" s="126" t="str">
        <f t="shared" si="318"/>
        <v>DEJAR</v>
      </c>
      <c r="L815" s="126" t="str">
        <f t="shared" si="319"/>
        <v>DEPURAR</v>
      </c>
      <c r="M815" s="126" t="str">
        <f t="shared" si="320"/>
        <v>DEPURAR</v>
      </c>
    </row>
    <row r="816" spans="1:13" x14ac:dyDescent="0.25">
      <c r="A816" s="33" t="s">
        <v>64</v>
      </c>
      <c r="B816" s="33">
        <v>33</v>
      </c>
      <c r="C816" s="33" t="s">
        <v>97</v>
      </c>
      <c r="D816" s="34">
        <v>24.828192093812369</v>
      </c>
      <c r="E816" s="42">
        <v>3</v>
      </c>
      <c r="F816" s="113">
        <f t="shared" si="317"/>
        <v>484.15128692714779</v>
      </c>
      <c r="G816" s="42">
        <v>0.1</v>
      </c>
      <c r="H816" s="33" t="s">
        <v>153</v>
      </c>
      <c r="I816" s="109">
        <f t="shared" si="340"/>
        <v>31.07198362279307</v>
      </c>
      <c r="J816" s="108">
        <f t="shared" si="341"/>
        <v>0.15535991811396535</v>
      </c>
      <c r="K816" s="126" t="str">
        <f t="shared" si="318"/>
        <v>DEJAR</v>
      </c>
      <c r="L816" s="126" t="str">
        <f t="shared" si="319"/>
        <v>DEPURAR</v>
      </c>
      <c r="M816" s="126" t="str">
        <f t="shared" si="320"/>
        <v>DEPURAR</v>
      </c>
    </row>
    <row r="817" spans="1:13" x14ac:dyDescent="0.25">
      <c r="A817" s="33" t="s">
        <v>64</v>
      </c>
      <c r="B817" s="33">
        <v>35</v>
      </c>
      <c r="C817" s="33" t="s">
        <v>133</v>
      </c>
      <c r="D817" s="34">
        <v>24.191571783714618</v>
      </c>
      <c r="E817" s="42">
        <v>25</v>
      </c>
      <c r="F817" s="113">
        <f t="shared" si="317"/>
        <v>459.64132697094118</v>
      </c>
      <c r="G817" s="42">
        <v>0.1</v>
      </c>
      <c r="H817" s="33" t="s">
        <v>170</v>
      </c>
      <c r="I817" s="107">
        <f>0.13647*D817^2.38351</f>
        <v>271.02813595928234</v>
      </c>
      <c r="J817" s="108">
        <f>(I817/1000)*0.5/G817</f>
        <v>1.3551406797964116</v>
      </c>
      <c r="K817" s="126" t="str">
        <f t="shared" si="318"/>
        <v>DEJAR</v>
      </c>
      <c r="L817" s="126" t="str">
        <f t="shared" si="319"/>
        <v>DEJAR</v>
      </c>
      <c r="M817" s="126" t="str">
        <f t="shared" si="320"/>
        <v>DEJAR</v>
      </c>
    </row>
    <row r="818" spans="1:13" x14ac:dyDescent="0.25">
      <c r="A818" s="33" t="s">
        <v>64</v>
      </c>
      <c r="B818" s="33">
        <v>36</v>
      </c>
      <c r="C818" s="33" t="s">
        <v>97</v>
      </c>
      <c r="D818" s="34">
        <v>13.369026512052814</v>
      </c>
      <c r="E818" s="42">
        <v>3</v>
      </c>
      <c r="F818" s="113">
        <f t="shared" si="317"/>
        <v>140.37522520372926</v>
      </c>
      <c r="G818" s="42">
        <v>0.1</v>
      </c>
      <c r="H818" s="33" t="s">
        <v>153</v>
      </c>
      <c r="I818" s="109">
        <f>6.666+(12.826*(E818)^0.5)*LN(E818)</f>
        <v>31.07198362279307</v>
      </c>
      <c r="J818" s="108">
        <f>(I818/1000)*0.5/G818</f>
        <v>0.15535991811396535</v>
      </c>
      <c r="K818" s="126" t="str">
        <f t="shared" si="318"/>
        <v>DEJAR</v>
      </c>
      <c r="L818" s="126" t="str">
        <f t="shared" si="319"/>
        <v>DEPURAR</v>
      </c>
      <c r="M818" s="126" t="str">
        <f t="shared" si="320"/>
        <v>DEPURAR</v>
      </c>
    </row>
    <row r="819" spans="1:13" x14ac:dyDescent="0.25">
      <c r="A819" s="33" t="s">
        <v>64</v>
      </c>
      <c r="B819" s="33">
        <v>37</v>
      </c>
      <c r="C819" s="33" t="s">
        <v>96</v>
      </c>
      <c r="D819" s="34">
        <v>39.788769381109567</v>
      </c>
      <c r="E819" s="42">
        <v>10</v>
      </c>
      <c r="F819" s="113">
        <f t="shared" si="317"/>
        <v>1243.4030010250963</v>
      </c>
      <c r="G819" s="42">
        <v>0.1</v>
      </c>
      <c r="H819" s="33" t="s">
        <v>170</v>
      </c>
      <c r="I819" s="107">
        <f t="shared" ref="I819:I821" si="342">0.13647*D819^2.38351</f>
        <v>887.3242648534698</v>
      </c>
      <c r="J819" s="108">
        <f t="shared" ref="J819:J827" si="343">(I819/1000)*0.5/G819</f>
        <v>4.4366213242673487</v>
      </c>
      <c r="K819" s="126" t="str">
        <f t="shared" si="318"/>
        <v>DEJAR</v>
      </c>
      <c r="L819" s="126" t="str">
        <f t="shared" si="319"/>
        <v>DEJAR</v>
      </c>
      <c r="M819" s="126" t="str">
        <f t="shared" si="320"/>
        <v>DEJAR</v>
      </c>
    </row>
    <row r="820" spans="1:13" x14ac:dyDescent="0.25">
      <c r="A820" s="33" t="s">
        <v>64</v>
      </c>
      <c r="B820" s="33">
        <v>38</v>
      </c>
      <c r="C820" s="33" t="s">
        <v>133</v>
      </c>
      <c r="D820" s="34">
        <v>71.61978488599722</v>
      </c>
      <c r="E820" s="42">
        <v>25</v>
      </c>
      <c r="F820" s="113">
        <f t="shared" si="317"/>
        <v>4028.6257233213114</v>
      </c>
      <c r="G820" s="42">
        <v>0.1</v>
      </c>
      <c r="H820" s="33" t="s">
        <v>170</v>
      </c>
      <c r="I820" s="107">
        <f t="shared" si="342"/>
        <v>3601.8608150515024</v>
      </c>
      <c r="J820" s="108">
        <f t="shared" si="343"/>
        <v>18.009304075257511</v>
      </c>
      <c r="K820" s="126" t="str">
        <f t="shared" si="318"/>
        <v>DEJAR</v>
      </c>
      <c r="L820" s="126" t="str">
        <f t="shared" si="319"/>
        <v>DEJAR</v>
      </c>
      <c r="M820" s="126" t="str">
        <f t="shared" si="320"/>
        <v>DEJAR</v>
      </c>
    </row>
    <row r="821" spans="1:13" x14ac:dyDescent="0.25">
      <c r="A821" s="33" t="s">
        <v>64</v>
      </c>
      <c r="B821" s="33">
        <v>39</v>
      </c>
      <c r="C821" s="33" t="s">
        <v>96</v>
      </c>
      <c r="D821" s="34">
        <v>71.61978488599722</v>
      </c>
      <c r="E821" s="42">
        <v>25</v>
      </c>
      <c r="F821" s="113">
        <f t="shared" si="317"/>
        <v>4028.6257233213114</v>
      </c>
      <c r="G821" s="42">
        <v>0.1</v>
      </c>
      <c r="H821" s="33" t="s">
        <v>170</v>
      </c>
      <c r="I821" s="107">
        <f t="shared" si="342"/>
        <v>3601.8608150515024</v>
      </c>
      <c r="J821" s="108">
        <f t="shared" si="343"/>
        <v>18.009304075257511</v>
      </c>
      <c r="K821" s="126" t="str">
        <f t="shared" si="318"/>
        <v>DEJAR</v>
      </c>
      <c r="L821" s="126" t="str">
        <f t="shared" si="319"/>
        <v>DEJAR</v>
      </c>
      <c r="M821" s="126" t="str">
        <f t="shared" si="320"/>
        <v>DEJAR</v>
      </c>
    </row>
    <row r="822" spans="1:13" x14ac:dyDescent="0.25">
      <c r="A822" s="33" t="s">
        <v>64</v>
      </c>
      <c r="B822" s="33">
        <v>40</v>
      </c>
      <c r="C822" s="33" t="s">
        <v>97</v>
      </c>
      <c r="D822" s="34">
        <v>13.369026512052814</v>
      </c>
      <c r="E822" s="42">
        <v>3</v>
      </c>
      <c r="F822" s="113">
        <f t="shared" si="317"/>
        <v>140.37522520372926</v>
      </c>
      <c r="G822" s="42">
        <v>0.1</v>
      </c>
      <c r="H822" s="33" t="s">
        <v>153</v>
      </c>
      <c r="I822" s="109">
        <f t="shared" ref="I822:I827" si="344">6.666+(12.826*(E822)^0.5)*LN(E822)</f>
        <v>31.07198362279307</v>
      </c>
      <c r="J822" s="108">
        <f t="shared" si="343"/>
        <v>0.15535991811396535</v>
      </c>
      <c r="K822" s="126" t="str">
        <f t="shared" si="318"/>
        <v>DEJAR</v>
      </c>
      <c r="L822" s="126" t="str">
        <f t="shared" si="319"/>
        <v>DEPURAR</v>
      </c>
      <c r="M822" s="126" t="str">
        <f t="shared" si="320"/>
        <v>DEPURAR</v>
      </c>
    </row>
    <row r="823" spans="1:13" x14ac:dyDescent="0.25">
      <c r="A823" s="33" t="s">
        <v>64</v>
      </c>
      <c r="B823" s="33">
        <v>41</v>
      </c>
      <c r="C823" s="33" t="s">
        <v>97</v>
      </c>
      <c r="D823" s="34">
        <v>17.507058527688208</v>
      </c>
      <c r="E823" s="42">
        <v>4</v>
      </c>
      <c r="F823" s="113">
        <f t="shared" si="317"/>
        <v>240.72282099845862</v>
      </c>
      <c r="G823" s="42">
        <v>0.1</v>
      </c>
      <c r="H823" s="33" t="s">
        <v>153</v>
      </c>
      <c r="I823" s="109">
        <f t="shared" si="344"/>
        <v>42.22722295144743</v>
      </c>
      <c r="J823" s="108">
        <f t="shared" si="343"/>
        <v>0.21113611475723715</v>
      </c>
      <c r="K823" s="126" t="str">
        <f t="shared" si="318"/>
        <v>DEJAR</v>
      </c>
      <c r="L823" s="126" t="str">
        <f t="shared" si="319"/>
        <v>DEPURAR</v>
      </c>
      <c r="M823" s="126" t="str">
        <f t="shared" si="320"/>
        <v>DEPURAR</v>
      </c>
    </row>
    <row r="824" spans="1:13" x14ac:dyDescent="0.25">
      <c r="A824" s="33" t="s">
        <v>64</v>
      </c>
      <c r="B824" s="33">
        <v>42</v>
      </c>
      <c r="C824" s="33" t="s">
        <v>97</v>
      </c>
      <c r="D824" s="34">
        <v>13.369026512052814</v>
      </c>
      <c r="E824" s="42">
        <v>1.75</v>
      </c>
      <c r="F824" s="113">
        <f t="shared" si="317"/>
        <v>140.37522520372926</v>
      </c>
      <c r="G824" s="42">
        <v>0.1</v>
      </c>
      <c r="H824" s="33" t="s">
        <v>153</v>
      </c>
      <c r="I824" s="109">
        <f t="shared" si="344"/>
        <v>16.161114764244658</v>
      </c>
      <c r="J824" s="108">
        <f t="shared" si="343"/>
        <v>8.0805573821223289E-2</v>
      </c>
      <c r="K824" s="126" t="str">
        <f t="shared" si="318"/>
        <v>DEJAR</v>
      </c>
      <c r="L824" s="126" t="str">
        <f t="shared" si="319"/>
        <v>DEPURAR</v>
      </c>
      <c r="M824" s="126" t="str">
        <f t="shared" si="320"/>
        <v>DEPURAR</v>
      </c>
    </row>
    <row r="825" spans="1:13" x14ac:dyDescent="0.25">
      <c r="A825" s="33" t="s">
        <v>64</v>
      </c>
      <c r="B825" s="33">
        <v>43</v>
      </c>
      <c r="C825" s="33" t="s">
        <v>97</v>
      </c>
      <c r="D825" s="34">
        <v>17.507058527688208</v>
      </c>
      <c r="E825" s="42">
        <v>3</v>
      </c>
      <c r="F825" s="113">
        <f t="shared" si="317"/>
        <v>240.72282099845862</v>
      </c>
      <c r="G825" s="42">
        <v>0.1</v>
      </c>
      <c r="H825" s="33" t="s">
        <v>153</v>
      </c>
      <c r="I825" s="109">
        <f t="shared" si="344"/>
        <v>31.07198362279307</v>
      </c>
      <c r="J825" s="108">
        <f t="shared" si="343"/>
        <v>0.15535991811396535</v>
      </c>
      <c r="K825" s="126" t="str">
        <f t="shared" si="318"/>
        <v>DEJAR</v>
      </c>
      <c r="L825" s="126" t="str">
        <f t="shared" si="319"/>
        <v>DEPURAR</v>
      </c>
      <c r="M825" s="126" t="str">
        <f t="shared" si="320"/>
        <v>DEPURAR</v>
      </c>
    </row>
    <row r="826" spans="1:13" x14ac:dyDescent="0.25">
      <c r="A826" s="33" t="s">
        <v>64</v>
      </c>
      <c r="B826" s="33">
        <v>44</v>
      </c>
      <c r="C826" s="33" t="s">
        <v>97</v>
      </c>
      <c r="D826" s="34">
        <v>32.467635814985407</v>
      </c>
      <c r="E826" s="42">
        <v>5</v>
      </c>
      <c r="F826" s="113">
        <f t="shared" si="317"/>
        <v>827.9273486505665</v>
      </c>
      <c r="G826" s="42">
        <v>0.1</v>
      </c>
      <c r="H826" s="33" t="s">
        <v>153</v>
      </c>
      <c r="I826" s="109">
        <f t="shared" si="344"/>
        <v>52.824370122452407</v>
      </c>
      <c r="J826" s="108">
        <f t="shared" si="343"/>
        <v>0.26412185061226201</v>
      </c>
      <c r="K826" s="126" t="str">
        <f t="shared" si="318"/>
        <v>DEJAR</v>
      </c>
      <c r="L826" s="126" t="str">
        <f t="shared" si="319"/>
        <v>DEJAR</v>
      </c>
      <c r="M826" s="126" t="str">
        <f t="shared" si="320"/>
        <v>DEJAR</v>
      </c>
    </row>
    <row r="827" spans="1:13" x14ac:dyDescent="0.25">
      <c r="A827" s="33" t="s">
        <v>64</v>
      </c>
      <c r="B827" s="33">
        <v>45</v>
      </c>
      <c r="C827" s="33" t="s">
        <v>97</v>
      </c>
      <c r="D827" s="34">
        <v>14.005646822150567</v>
      </c>
      <c r="E827" s="42">
        <v>3</v>
      </c>
      <c r="F827" s="113">
        <f t="shared" si="317"/>
        <v>154.06260543901348</v>
      </c>
      <c r="G827" s="42">
        <v>0.1</v>
      </c>
      <c r="H827" s="33" t="s">
        <v>153</v>
      </c>
      <c r="I827" s="109">
        <f t="shared" si="344"/>
        <v>31.07198362279307</v>
      </c>
      <c r="J827" s="108">
        <f t="shared" si="343"/>
        <v>0.15535991811396535</v>
      </c>
      <c r="K827" s="126" t="str">
        <f t="shared" si="318"/>
        <v>DEJAR</v>
      </c>
      <c r="L827" s="126" t="str">
        <f t="shared" si="319"/>
        <v>DEPURAR</v>
      </c>
      <c r="M827" s="126" t="str">
        <f t="shared" si="320"/>
        <v>DEPURAR</v>
      </c>
    </row>
    <row r="828" spans="1:13" x14ac:dyDescent="0.25">
      <c r="A828" s="33" t="s">
        <v>64</v>
      </c>
      <c r="B828" s="33">
        <v>46</v>
      </c>
      <c r="C828" s="33" t="s">
        <v>133</v>
      </c>
      <c r="D828" s="34">
        <v>33.740876435180915</v>
      </c>
      <c r="E828" s="42">
        <v>22</v>
      </c>
      <c r="F828" s="113">
        <f t="shared" si="317"/>
        <v>894.13607164915095</v>
      </c>
      <c r="G828" s="42">
        <v>0.1</v>
      </c>
      <c r="H828" s="33" t="s">
        <v>170</v>
      </c>
      <c r="I828" s="107">
        <f>0.13647*D828^2.38351</f>
        <v>598.98115060770158</v>
      </c>
      <c r="J828" s="108">
        <f>(I828/1000)*0.5/G828</f>
        <v>2.9949057530385081</v>
      </c>
      <c r="K828" s="126" t="str">
        <f t="shared" si="318"/>
        <v>DEJAR</v>
      </c>
      <c r="L828" s="126" t="str">
        <f t="shared" si="319"/>
        <v>DEJAR</v>
      </c>
      <c r="M828" s="126" t="str">
        <f t="shared" si="320"/>
        <v>DEJAR</v>
      </c>
    </row>
    <row r="829" spans="1:13" x14ac:dyDescent="0.25">
      <c r="A829" s="33" t="s">
        <v>64</v>
      </c>
      <c r="B829" s="33">
        <v>47</v>
      </c>
      <c r="C829" s="33" t="s">
        <v>97</v>
      </c>
      <c r="D829" s="34">
        <v>18.143678837785963</v>
      </c>
      <c r="E829" s="42">
        <v>3</v>
      </c>
      <c r="F829" s="113">
        <f t="shared" si="317"/>
        <v>258.54824642115443</v>
      </c>
      <c r="G829" s="42">
        <v>0.1</v>
      </c>
      <c r="H829" s="33" t="s">
        <v>153</v>
      </c>
      <c r="I829" s="109">
        <f t="shared" ref="I829:I835" si="345">6.666+(12.826*(E829)^0.5)*LN(E829)</f>
        <v>31.07198362279307</v>
      </c>
      <c r="J829" s="108">
        <f t="shared" ref="J829:J835" si="346">(I829/1000)*0.5/G829</f>
        <v>0.15535991811396535</v>
      </c>
      <c r="K829" s="126" t="str">
        <f t="shared" si="318"/>
        <v>DEJAR</v>
      </c>
      <c r="L829" s="126" t="str">
        <f t="shared" si="319"/>
        <v>DEPURAR</v>
      </c>
      <c r="M829" s="126" t="str">
        <f t="shared" si="320"/>
        <v>DEPURAR</v>
      </c>
    </row>
    <row r="830" spans="1:13" x14ac:dyDescent="0.25">
      <c r="A830" s="33" t="s">
        <v>64</v>
      </c>
      <c r="B830" s="33">
        <v>48</v>
      </c>
      <c r="C830" s="33" t="s">
        <v>97</v>
      </c>
      <c r="D830" s="34">
        <v>17.825368682737086</v>
      </c>
      <c r="E830" s="42">
        <v>6</v>
      </c>
      <c r="F830" s="113">
        <f t="shared" si="317"/>
        <v>249.55595591774087</v>
      </c>
      <c r="G830" s="42">
        <v>0.1</v>
      </c>
      <c r="H830" s="33" t="s">
        <v>153</v>
      </c>
      <c r="I830" s="109">
        <f t="shared" si="345"/>
        <v>62.957985757508652</v>
      </c>
      <c r="J830" s="108">
        <f t="shared" si="346"/>
        <v>0.31478992878754319</v>
      </c>
      <c r="K830" s="126" t="str">
        <f t="shared" si="318"/>
        <v>DEJAR</v>
      </c>
      <c r="L830" s="126" t="str">
        <f t="shared" si="319"/>
        <v>DEJAR</v>
      </c>
      <c r="M830" s="126" t="str">
        <f t="shared" si="320"/>
        <v>DEJAR</v>
      </c>
    </row>
    <row r="831" spans="1:13" x14ac:dyDescent="0.25">
      <c r="A831" s="33" t="s">
        <v>64</v>
      </c>
      <c r="B831" s="33">
        <v>49</v>
      </c>
      <c r="C831" s="33" t="s">
        <v>97</v>
      </c>
      <c r="D831" s="34">
        <v>20.053539768079222</v>
      </c>
      <c r="E831" s="42">
        <v>5</v>
      </c>
      <c r="F831" s="113">
        <f t="shared" si="317"/>
        <v>315.84425670839084</v>
      </c>
      <c r="G831" s="42">
        <v>0.1</v>
      </c>
      <c r="H831" s="33" t="s">
        <v>153</v>
      </c>
      <c r="I831" s="109">
        <f t="shared" si="345"/>
        <v>52.824370122452407</v>
      </c>
      <c r="J831" s="108">
        <f t="shared" si="346"/>
        <v>0.26412185061226201</v>
      </c>
      <c r="K831" s="126" t="str">
        <f t="shared" si="318"/>
        <v>DEJAR</v>
      </c>
      <c r="L831" s="126" t="str">
        <f t="shared" si="319"/>
        <v>DEJAR</v>
      </c>
      <c r="M831" s="126" t="str">
        <f t="shared" si="320"/>
        <v>DEJAR</v>
      </c>
    </row>
    <row r="832" spans="1:13" x14ac:dyDescent="0.25">
      <c r="A832" s="33" t="s">
        <v>64</v>
      </c>
      <c r="B832" s="33">
        <v>50</v>
      </c>
      <c r="C832" s="33" t="s">
        <v>97</v>
      </c>
      <c r="D832" s="34">
        <v>23.236641318567987</v>
      </c>
      <c r="E832" s="42">
        <v>4</v>
      </c>
      <c r="F832" s="113">
        <f t="shared" si="317"/>
        <v>424.07005391761521</v>
      </c>
      <c r="G832" s="42">
        <v>0.1</v>
      </c>
      <c r="H832" s="33" t="s">
        <v>153</v>
      </c>
      <c r="I832" s="109">
        <f t="shared" si="345"/>
        <v>42.22722295144743</v>
      </c>
      <c r="J832" s="108">
        <f t="shared" si="346"/>
        <v>0.21113611475723715</v>
      </c>
      <c r="K832" s="126" t="str">
        <f t="shared" si="318"/>
        <v>DEJAR</v>
      </c>
      <c r="L832" s="126" t="str">
        <f t="shared" si="319"/>
        <v>DEPURAR</v>
      </c>
      <c r="M832" s="126" t="str">
        <f t="shared" si="320"/>
        <v>DEPURAR</v>
      </c>
    </row>
    <row r="833" spans="1:13" x14ac:dyDescent="0.25">
      <c r="A833" s="33" t="s">
        <v>64</v>
      </c>
      <c r="B833" s="33">
        <v>52</v>
      </c>
      <c r="C833" s="33" t="s">
        <v>97</v>
      </c>
      <c r="D833" s="34">
        <v>22.91833116351911</v>
      </c>
      <c r="E833" s="42">
        <v>4</v>
      </c>
      <c r="F833" s="113">
        <f t="shared" si="317"/>
        <v>412.53127406810228</v>
      </c>
      <c r="G833" s="42">
        <v>0.1</v>
      </c>
      <c r="H833" s="33" t="s">
        <v>153</v>
      </c>
      <c r="I833" s="109">
        <f t="shared" si="345"/>
        <v>42.22722295144743</v>
      </c>
      <c r="J833" s="108">
        <f t="shared" si="346"/>
        <v>0.21113611475723715</v>
      </c>
      <c r="K833" s="126" t="str">
        <f t="shared" si="318"/>
        <v>DEJAR</v>
      </c>
      <c r="L833" s="126" t="str">
        <f t="shared" si="319"/>
        <v>DEPURAR</v>
      </c>
      <c r="M833" s="126" t="str">
        <f t="shared" si="320"/>
        <v>DEPURAR</v>
      </c>
    </row>
    <row r="834" spans="1:13" x14ac:dyDescent="0.25">
      <c r="A834" s="33" t="s">
        <v>64</v>
      </c>
      <c r="B834" s="33">
        <v>53</v>
      </c>
      <c r="C834" s="33" t="s">
        <v>97</v>
      </c>
      <c r="D834" s="34">
        <v>51.884555272966878</v>
      </c>
      <c r="E834" s="42">
        <v>4</v>
      </c>
      <c r="F834" s="113">
        <f t="shared" si="317"/>
        <v>2114.30235739109</v>
      </c>
      <c r="G834" s="42">
        <v>0.1</v>
      </c>
      <c r="H834" s="33" t="s">
        <v>153</v>
      </c>
      <c r="I834" s="109">
        <f t="shared" si="345"/>
        <v>42.22722295144743</v>
      </c>
      <c r="J834" s="108">
        <f t="shared" si="346"/>
        <v>0.21113611475723715</v>
      </c>
      <c r="K834" s="126" t="str">
        <f t="shared" si="318"/>
        <v>DEJAR</v>
      </c>
      <c r="L834" s="126" t="str">
        <f t="shared" si="319"/>
        <v>DEPURAR</v>
      </c>
      <c r="M834" s="126" t="str">
        <f t="shared" si="320"/>
        <v>DEPURAR</v>
      </c>
    </row>
    <row r="835" spans="1:13" x14ac:dyDescent="0.25">
      <c r="A835" s="33" t="s">
        <v>64</v>
      </c>
      <c r="B835" s="33">
        <v>54</v>
      </c>
      <c r="C835" s="33" t="s">
        <v>97</v>
      </c>
      <c r="D835" s="34">
        <v>17.507058527688208</v>
      </c>
      <c r="E835" s="42">
        <v>3</v>
      </c>
      <c r="F835" s="113">
        <f t="shared" ref="F835:F898" si="347">(3.1416/4)*D835^2</f>
        <v>240.72282099845862</v>
      </c>
      <c r="G835" s="42">
        <v>0.1</v>
      </c>
      <c r="H835" s="33" t="s">
        <v>153</v>
      </c>
      <c r="I835" s="109">
        <f t="shared" si="345"/>
        <v>31.07198362279307</v>
      </c>
      <c r="J835" s="108">
        <f t="shared" si="346"/>
        <v>0.15535991811396535</v>
      </c>
      <c r="K835" s="126" t="str">
        <f t="shared" ref="K835:K898" si="348">+IF(D835&gt;=10,"DEJAR","DEPURAR")</f>
        <v>DEJAR</v>
      </c>
      <c r="L835" s="126" t="str">
        <f t="shared" ref="L835:L898" si="349">+IF(E835&gt;=5,"DEJAR","DEPURAR")</f>
        <v>DEPURAR</v>
      </c>
      <c r="M835" s="126" t="str">
        <f t="shared" ref="M835:M898" si="350">+IF(AND(K835="DEJAR",L835="DEJAR"),"DEJAR","DEPURAR")</f>
        <v>DEPURAR</v>
      </c>
    </row>
    <row r="836" spans="1:13" x14ac:dyDescent="0.25">
      <c r="A836" s="33" t="s">
        <v>64</v>
      </c>
      <c r="B836" s="33">
        <v>55</v>
      </c>
      <c r="C836" s="33" t="s">
        <v>134</v>
      </c>
      <c r="D836" s="34">
        <v>32.785945970034284</v>
      </c>
      <c r="E836" s="42">
        <v>22</v>
      </c>
      <c r="F836" s="113">
        <f t="shared" si="347"/>
        <v>844.24079602401571</v>
      </c>
      <c r="G836" s="42">
        <v>0.1</v>
      </c>
      <c r="H836" s="33" t="s">
        <v>170</v>
      </c>
      <c r="I836" s="107">
        <f>0.13647*D836^2.38351</f>
        <v>559.36337408127667</v>
      </c>
      <c r="J836" s="108">
        <f>(I836/1000)*0.5/G836</f>
        <v>2.7968168704063832</v>
      </c>
      <c r="K836" s="126" t="str">
        <f t="shared" si="348"/>
        <v>DEJAR</v>
      </c>
      <c r="L836" s="126" t="str">
        <f t="shared" si="349"/>
        <v>DEJAR</v>
      </c>
      <c r="M836" s="126" t="str">
        <f t="shared" si="350"/>
        <v>DEJAR</v>
      </c>
    </row>
    <row r="837" spans="1:13" x14ac:dyDescent="0.25">
      <c r="A837" s="33" t="s">
        <v>64</v>
      </c>
      <c r="B837" s="33">
        <v>56</v>
      </c>
      <c r="C837" s="33" t="s">
        <v>97</v>
      </c>
      <c r="D837" s="34">
        <v>13.369026512052814</v>
      </c>
      <c r="E837" s="42">
        <v>3</v>
      </c>
      <c r="F837" s="113">
        <f t="shared" si="347"/>
        <v>140.37522520372926</v>
      </c>
      <c r="G837" s="42">
        <v>0.1</v>
      </c>
      <c r="H837" s="33" t="s">
        <v>153</v>
      </c>
      <c r="I837" s="109">
        <f t="shared" ref="I837:I838" si="351">6.666+(12.826*(E837)^0.5)*LN(E837)</f>
        <v>31.07198362279307</v>
      </c>
      <c r="J837" s="108">
        <f t="shared" ref="J837:J838" si="352">(I837/1000)*0.5/G837</f>
        <v>0.15535991811396535</v>
      </c>
      <c r="K837" s="126" t="str">
        <f t="shared" si="348"/>
        <v>DEJAR</v>
      </c>
      <c r="L837" s="126" t="str">
        <f t="shared" si="349"/>
        <v>DEPURAR</v>
      </c>
      <c r="M837" s="126" t="str">
        <f t="shared" si="350"/>
        <v>DEPURAR</v>
      </c>
    </row>
    <row r="838" spans="1:13" x14ac:dyDescent="0.25">
      <c r="A838" s="33" t="s">
        <v>64</v>
      </c>
      <c r="B838" s="33">
        <v>57</v>
      </c>
      <c r="C838" s="33" t="s">
        <v>97</v>
      </c>
      <c r="D838" s="34">
        <v>14.960577287297196</v>
      </c>
      <c r="E838" s="42">
        <v>7</v>
      </c>
      <c r="F838" s="113">
        <f t="shared" si="347"/>
        <v>175.78734267292398</v>
      </c>
      <c r="G838" s="42">
        <v>0.1</v>
      </c>
      <c r="H838" s="33" t="s">
        <v>153</v>
      </c>
      <c r="I838" s="109">
        <f t="shared" si="351"/>
        <v>72.699305651915452</v>
      </c>
      <c r="J838" s="108">
        <f t="shared" si="352"/>
        <v>0.36349652825957729</v>
      </c>
      <c r="K838" s="126" t="str">
        <f t="shared" si="348"/>
        <v>DEJAR</v>
      </c>
      <c r="L838" s="126" t="str">
        <f t="shared" si="349"/>
        <v>DEJAR</v>
      </c>
      <c r="M838" s="126" t="str">
        <f t="shared" si="350"/>
        <v>DEJAR</v>
      </c>
    </row>
    <row r="839" spans="1:13" x14ac:dyDescent="0.25">
      <c r="A839" s="33" t="s">
        <v>64</v>
      </c>
      <c r="B839" s="33">
        <v>58</v>
      </c>
      <c r="C839" s="33" t="s">
        <v>134</v>
      </c>
      <c r="D839" s="34">
        <v>57.295827908797776</v>
      </c>
      <c r="E839" s="42">
        <v>18</v>
      </c>
      <c r="F839" s="113">
        <f t="shared" si="347"/>
        <v>2578.3204629256393</v>
      </c>
      <c r="G839" s="42">
        <v>0.1</v>
      </c>
      <c r="H839" s="33" t="s">
        <v>170</v>
      </c>
      <c r="I839" s="107">
        <f t="shared" ref="I839:I842" si="353">0.13647*D839^2.38351</f>
        <v>2116.1231653638256</v>
      </c>
      <c r="J839" s="108">
        <f t="shared" ref="J839:J842" si="354">(I839/1000)*0.5/G839</f>
        <v>10.580615826819129</v>
      </c>
      <c r="K839" s="126" t="str">
        <f t="shared" si="348"/>
        <v>DEJAR</v>
      </c>
      <c r="L839" s="126" t="str">
        <f t="shared" si="349"/>
        <v>DEJAR</v>
      </c>
      <c r="M839" s="126" t="str">
        <f t="shared" si="350"/>
        <v>DEJAR</v>
      </c>
    </row>
    <row r="840" spans="1:13" x14ac:dyDescent="0.25">
      <c r="A840" s="33" t="s">
        <v>65</v>
      </c>
      <c r="B840" s="33">
        <v>1</v>
      </c>
      <c r="C840" s="33" t="s">
        <v>133</v>
      </c>
      <c r="D840" s="34">
        <v>17.188748372639331</v>
      </c>
      <c r="E840" s="42">
        <v>18</v>
      </c>
      <c r="F840" s="113">
        <f t="shared" si="347"/>
        <v>232.04884166330748</v>
      </c>
      <c r="G840" s="42">
        <v>0.1</v>
      </c>
      <c r="H840" s="33" t="s">
        <v>170</v>
      </c>
      <c r="I840" s="107">
        <f t="shared" si="353"/>
        <v>120.02016605710401</v>
      </c>
      <c r="J840" s="108">
        <f t="shared" si="354"/>
        <v>0.60010083028551997</v>
      </c>
      <c r="K840" s="126" t="str">
        <f t="shared" si="348"/>
        <v>DEJAR</v>
      </c>
      <c r="L840" s="126" t="str">
        <f t="shared" si="349"/>
        <v>DEJAR</v>
      </c>
      <c r="M840" s="126" t="str">
        <f t="shared" si="350"/>
        <v>DEJAR</v>
      </c>
    </row>
    <row r="841" spans="1:13" x14ac:dyDescent="0.25">
      <c r="A841" s="33" t="s">
        <v>65</v>
      </c>
      <c r="B841" s="33">
        <v>3</v>
      </c>
      <c r="C841" s="33" t="s">
        <v>98</v>
      </c>
      <c r="D841" s="34">
        <v>13.687336667101691</v>
      </c>
      <c r="E841" s="42">
        <v>8</v>
      </c>
      <c r="F841" s="113">
        <f t="shared" si="347"/>
        <v>147.13933752930578</v>
      </c>
      <c r="G841" s="42">
        <v>0.1</v>
      </c>
      <c r="H841" s="33" t="s">
        <v>170</v>
      </c>
      <c r="I841" s="107">
        <f t="shared" si="353"/>
        <v>69.737242592229606</v>
      </c>
      <c r="J841" s="108">
        <f t="shared" si="354"/>
        <v>0.34868621296114799</v>
      </c>
      <c r="K841" s="126" t="str">
        <f t="shared" si="348"/>
        <v>DEJAR</v>
      </c>
      <c r="L841" s="126" t="str">
        <f t="shared" si="349"/>
        <v>DEJAR</v>
      </c>
      <c r="M841" s="126" t="str">
        <f t="shared" si="350"/>
        <v>DEJAR</v>
      </c>
    </row>
    <row r="842" spans="1:13" x14ac:dyDescent="0.25">
      <c r="A842" s="33" t="s">
        <v>65</v>
      </c>
      <c r="B842" s="33">
        <v>4</v>
      </c>
      <c r="C842" s="33" t="s">
        <v>133</v>
      </c>
      <c r="D842" s="34">
        <v>25.464812403910123</v>
      </c>
      <c r="E842" s="42">
        <v>6</v>
      </c>
      <c r="F842" s="113">
        <f t="shared" si="347"/>
        <v>509.29786921987943</v>
      </c>
      <c r="G842" s="42">
        <v>0.1</v>
      </c>
      <c r="H842" s="33" t="s">
        <v>170</v>
      </c>
      <c r="I842" s="107">
        <f t="shared" si="353"/>
        <v>306.27418137209492</v>
      </c>
      <c r="J842" s="108">
        <f t="shared" si="354"/>
        <v>1.5313709068604744</v>
      </c>
      <c r="K842" s="126" t="str">
        <f t="shared" si="348"/>
        <v>DEJAR</v>
      </c>
      <c r="L842" s="126" t="str">
        <f t="shared" si="349"/>
        <v>DEJAR</v>
      </c>
      <c r="M842" s="126" t="str">
        <f t="shared" si="350"/>
        <v>DEJAR</v>
      </c>
    </row>
    <row r="843" spans="1:13" x14ac:dyDescent="0.25">
      <c r="A843" s="33" t="s">
        <v>65</v>
      </c>
      <c r="B843" s="33">
        <v>5</v>
      </c>
      <c r="C843" s="33" t="s">
        <v>97</v>
      </c>
      <c r="D843" s="34">
        <v>17.507058527688208</v>
      </c>
      <c r="E843" s="42">
        <v>4</v>
      </c>
      <c r="F843" s="113">
        <f t="shared" si="347"/>
        <v>240.72282099845862</v>
      </c>
      <c r="G843" s="42">
        <v>0.1</v>
      </c>
      <c r="H843" s="33" t="s">
        <v>153</v>
      </c>
      <c r="I843" s="109">
        <f>6.666+(12.826*(E843)^0.5)*LN(E843)</f>
        <v>42.22722295144743</v>
      </c>
      <c r="J843" s="108">
        <f>(I843/1000)*0.5/G843</f>
        <v>0.21113611475723715</v>
      </c>
      <c r="K843" s="126" t="str">
        <f t="shared" si="348"/>
        <v>DEJAR</v>
      </c>
      <c r="L843" s="126" t="str">
        <f t="shared" si="349"/>
        <v>DEPURAR</v>
      </c>
      <c r="M843" s="126" t="str">
        <f t="shared" si="350"/>
        <v>DEPURAR</v>
      </c>
    </row>
    <row r="844" spans="1:13" x14ac:dyDescent="0.25">
      <c r="A844" s="33" t="s">
        <v>65</v>
      </c>
      <c r="B844" s="33">
        <v>6</v>
      </c>
      <c r="C844" s="33" t="s">
        <v>96</v>
      </c>
      <c r="D844" s="34">
        <v>72.256405196094974</v>
      </c>
      <c r="E844" s="42">
        <v>28</v>
      </c>
      <c r="F844" s="113">
        <f t="shared" si="347"/>
        <v>4100.5640473486201</v>
      </c>
      <c r="G844" s="42">
        <v>0.1</v>
      </c>
      <c r="H844" s="33" t="s">
        <v>170</v>
      </c>
      <c r="I844" s="107">
        <f t="shared" ref="I844:I846" si="355">0.13647*D844^2.38351</f>
        <v>3678.6423279918881</v>
      </c>
      <c r="J844" s="108">
        <f t="shared" ref="J844:J846" si="356">(I844/1000)*0.5/G844</f>
        <v>18.393211639959439</v>
      </c>
      <c r="K844" s="126" t="str">
        <f t="shared" si="348"/>
        <v>DEJAR</v>
      </c>
      <c r="L844" s="126" t="str">
        <f t="shared" si="349"/>
        <v>DEJAR</v>
      </c>
      <c r="M844" s="126" t="str">
        <f t="shared" si="350"/>
        <v>DEJAR</v>
      </c>
    </row>
    <row r="845" spans="1:13" x14ac:dyDescent="0.25">
      <c r="A845" s="33" t="s">
        <v>65</v>
      </c>
      <c r="B845" s="33">
        <v>7</v>
      </c>
      <c r="C845" s="33" t="s">
        <v>99</v>
      </c>
      <c r="D845" s="34">
        <v>39.788769381109567</v>
      </c>
      <c r="E845" s="42">
        <v>20</v>
      </c>
      <c r="F845" s="113">
        <f t="shared" si="347"/>
        <v>1243.4030010250963</v>
      </c>
      <c r="G845" s="42">
        <v>0.1</v>
      </c>
      <c r="H845" s="33" t="s">
        <v>170</v>
      </c>
      <c r="I845" s="107">
        <f t="shared" si="355"/>
        <v>887.3242648534698</v>
      </c>
      <c r="J845" s="108">
        <f t="shared" si="356"/>
        <v>4.4366213242673487</v>
      </c>
      <c r="K845" s="126" t="str">
        <f t="shared" si="348"/>
        <v>DEJAR</v>
      </c>
      <c r="L845" s="126" t="str">
        <f t="shared" si="349"/>
        <v>DEJAR</v>
      </c>
      <c r="M845" s="126" t="str">
        <f t="shared" si="350"/>
        <v>DEJAR</v>
      </c>
    </row>
    <row r="846" spans="1:13" x14ac:dyDescent="0.25">
      <c r="A846" s="33" t="s">
        <v>65</v>
      </c>
      <c r="B846" s="33">
        <v>8</v>
      </c>
      <c r="C846" s="33" t="s">
        <v>101</v>
      </c>
      <c r="D846" s="34">
        <v>13.687336667101691</v>
      </c>
      <c r="E846" s="42">
        <v>4</v>
      </c>
      <c r="F846" s="113">
        <f t="shared" si="347"/>
        <v>147.13933752930578</v>
      </c>
      <c r="G846" s="42">
        <v>0.1</v>
      </c>
      <c r="H846" s="33" t="s">
        <v>170</v>
      </c>
      <c r="I846" s="107">
        <f t="shared" si="355"/>
        <v>69.737242592229606</v>
      </c>
      <c r="J846" s="108">
        <f t="shared" si="356"/>
        <v>0.34868621296114799</v>
      </c>
      <c r="K846" s="126" t="str">
        <f t="shared" si="348"/>
        <v>DEJAR</v>
      </c>
      <c r="L846" s="126" t="str">
        <f t="shared" si="349"/>
        <v>DEPURAR</v>
      </c>
      <c r="M846" s="126" t="str">
        <f t="shared" si="350"/>
        <v>DEPURAR</v>
      </c>
    </row>
    <row r="847" spans="1:13" x14ac:dyDescent="0.25">
      <c r="A847" s="33" t="s">
        <v>65</v>
      </c>
      <c r="B847" s="33">
        <v>10</v>
      </c>
      <c r="C847" s="33" t="s">
        <v>97</v>
      </c>
      <c r="D847" s="34">
        <v>23.554951473616864</v>
      </c>
      <c r="E847" s="42">
        <v>6</v>
      </c>
      <c r="F847" s="113">
        <f t="shared" si="347"/>
        <v>435.76798935125936</v>
      </c>
      <c r="G847" s="42">
        <v>0.1</v>
      </c>
      <c r="H847" s="33" t="s">
        <v>153</v>
      </c>
      <c r="I847" s="109">
        <f>6.666+(12.826*(E847)^0.5)*LN(E847)</f>
        <v>62.957985757508652</v>
      </c>
      <c r="J847" s="108">
        <f>(I847/1000)*0.5/G847</f>
        <v>0.31478992878754319</v>
      </c>
      <c r="K847" s="126" t="str">
        <f t="shared" si="348"/>
        <v>DEJAR</v>
      </c>
      <c r="L847" s="126" t="str">
        <f t="shared" si="349"/>
        <v>DEJAR</v>
      </c>
      <c r="M847" s="126" t="str">
        <f t="shared" si="350"/>
        <v>DEJAR</v>
      </c>
    </row>
    <row r="848" spans="1:13" x14ac:dyDescent="0.25">
      <c r="A848" s="33" t="s">
        <v>65</v>
      </c>
      <c r="B848" s="33">
        <v>11</v>
      </c>
      <c r="C848" s="33" t="s">
        <v>133</v>
      </c>
      <c r="D848" s="34">
        <v>26.101432714007878</v>
      </c>
      <c r="E848" s="42">
        <v>15</v>
      </c>
      <c r="F848" s="113">
        <f t="shared" si="347"/>
        <v>535.08107384913581</v>
      </c>
      <c r="G848" s="42">
        <v>0.1</v>
      </c>
      <c r="H848" s="33" t="s">
        <v>170</v>
      </c>
      <c r="I848" s="107">
        <f>0.13647*D848^2.38351</f>
        <v>324.84099204507686</v>
      </c>
      <c r="J848" s="108">
        <f>(I848/1000)*0.5/G848</f>
        <v>1.6242049602253843</v>
      </c>
      <c r="K848" s="126" t="str">
        <f t="shared" si="348"/>
        <v>DEJAR</v>
      </c>
      <c r="L848" s="126" t="str">
        <f t="shared" si="349"/>
        <v>DEJAR</v>
      </c>
      <c r="M848" s="126" t="str">
        <f t="shared" si="350"/>
        <v>DEJAR</v>
      </c>
    </row>
    <row r="849" spans="1:13" x14ac:dyDescent="0.25">
      <c r="A849" s="33" t="s">
        <v>65</v>
      </c>
      <c r="B849" s="33">
        <v>12</v>
      </c>
      <c r="C849" s="33" t="s">
        <v>97</v>
      </c>
      <c r="D849" s="34">
        <v>23.554951473616864</v>
      </c>
      <c r="E849" s="42">
        <v>8</v>
      </c>
      <c r="F849" s="113">
        <f t="shared" si="347"/>
        <v>435.76798935125936</v>
      </c>
      <c r="G849" s="42">
        <v>0.1</v>
      </c>
      <c r="H849" s="33" t="s">
        <v>153</v>
      </c>
      <c r="I849" s="109">
        <f t="shared" ref="I849:I852" si="357">6.666+(12.826*(E849)^0.5)*LN(E849)</f>
        <v>82.102745688765523</v>
      </c>
      <c r="J849" s="108">
        <f t="shared" ref="J849:J852" si="358">(I849/1000)*0.5/G849</f>
        <v>0.41051372844382761</v>
      </c>
      <c r="K849" s="126" t="str">
        <f t="shared" si="348"/>
        <v>DEJAR</v>
      </c>
      <c r="L849" s="126" t="str">
        <f t="shared" si="349"/>
        <v>DEJAR</v>
      </c>
      <c r="M849" s="126" t="str">
        <f t="shared" si="350"/>
        <v>DEJAR</v>
      </c>
    </row>
    <row r="850" spans="1:13" x14ac:dyDescent="0.25">
      <c r="A850" s="33" t="s">
        <v>65</v>
      </c>
      <c r="B850" s="33">
        <v>13</v>
      </c>
      <c r="C850" s="33" t="s">
        <v>97</v>
      </c>
      <c r="D850" s="34">
        <v>11.140855426710679</v>
      </c>
      <c r="E850" s="42">
        <v>4</v>
      </c>
      <c r="F850" s="113">
        <f t="shared" si="347"/>
        <v>97.482795280367554</v>
      </c>
      <c r="G850" s="42">
        <v>0.1</v>
      </c>
      <c r="H850" s="33" t="s">
        <v>153</v>
      </c>
      <c r="I850" s="109">
        <f t="shared" si="357"/>
        <v>42.22722295144743</v>
      </c>
      <c r="J850" s="108">
        <f t="shared" si="358"/>
        <v>0.21113611475723715</v>
      </c>
      <c r="K850" s="126" t="str">
        <f t="shared" si="348"/>
        <v>DEJAR</v>
      </c>
      <c r="L850" s="126" t="str">
        <f t="shared" si="349"/>
        <v>DEPURAR</v>
      </c>
      <c r="M850" s="126" t="str">
        <f t="shared" si="350"/>
        <v>DEPURAR</v>
      </c>
    </row>
    <row r="851" spans="1:13" x14ac:dyDescent="0.25">
      <c r="A851" s="33" t="s">
        <v>65</v>
      </c>
      <c r="B851" s="33">
        <v>14</v>
      </c>
      <c r="C851" s="33" t="s">
        <v>97</v>
      </c>
      <c r="D851" s="34">
        <v>13.687336667101691</v>
      </c>
      <c r="E851" s="42">
        <v>3</v>
      </c>
      <c r="F851" s="113">
        <f t="shared" si="347"/>
        <v>147.13933752930578</v>
      </c>
      <c r="G851" s="42">
        <v>0.1</v>
      </c>
      <c r="H851" s="33" t="s">
        <v>153</v>
      </c>
      <c r="I851" s="109">
        <f t="shared" si="357"/>
        <v>31.07198362279307</v>
      </c>
      <c r="J851" s="108">
        <f t="shared" si="358"/>
        <v>0.15535991811396535</v>
      </c>
      <c r="K851" s="126" t="str">
        <f t="shared" si="348"/>
        <v>DEJAR</v>
      </c>
      <c r="L851" s="126" t="str">
        <f t="shared" si="349"/>
        <v>DEPURAR</v>
      </c>
      <c r="M851" s="126" t="str">
        <f t="shared" si="350"/>
        <v>DEPURAR</v>
      </c>
    </row>
    <row r="852" spans="1:13" x14ac:dyDescent="0.25">
      <c r="A852" s="33" t="s">
        <v>65</v>
      </c>
      <c r="B852" s="33">
        <v>15</v>
      </c>
      <c r="C852" s="33" t="s">
        <v>97</v>
      </c>
      <c r="D852" s="34">
        <v>10.504235116612925</v>
      </c>
      <c r="E852" s="42">
        <v>4</v>
      </c>
      <c r="F852" s="113">
        <f t="shared" si="347"/>
        <v>86.660215559445092</v>
      </c>
      <c r="G852" s="42">
        <v>0.1</v>
      </c>
      <c r="H852" s="33" t="s">
        <v>153</v>
      </c>
      <c r="I852" s="109">
        <f t="shared" si="357"/>
        <v>42.22722295144743</v>
      </c>
      <c r="J852" s="108">
        <f t="shared" si="358"/>
        <v>0.21113611475723715</v>
      </c>
      <c r="K852" s="126" t="str">
        <f t="shared" si="348"/>
        <v>DEJAR</v>
      </c>
      <c r="L852" s="126" t="str">
        <f t="shared" si="349"/>
        <v>DEPURAR</v>
      </c>
      <c r="M852" s="126" t="str">
        <f t="shared" si="350"/>
        <v>DEPURAR</v>
      </c>
    </row>
    <row r="853" spans="1:13" x14ac:dyDescent="0.25">
      <c r="A853" s="33" t="s">
        <v>65</v>
      </c>
      <c r="B853" s="33">
        <v>16</v>
      </c>
      <c r="C853" s="33" t="s">
        <v>96</v>
      </c>
      <c r="D853" s="34">
        <v>25.464812403910123</v>
      </c>
      <c r="E853" s="42">
        <v>20</v>
      </c>
      <c r="F853" s="113">
        <f t="shared" si="347"/>
        <v>509.29786921987943</v>
      </c>
      <c r="G853" s="42">
        <v>0.1</v>
      </c>
      <c r="H853" s="33" t="s">
        <v>170</v>
      </c>
      <c r="I853" s="107">
        <f t="shared" ref="I853:I856" si="359">0.13647*D853^2.38351</f>
        <v>306.27418137209492</v>
      </c>
      <c r="J853" s="108">
        <f t="shared" ref="J853:J856" si="360">(I853/1000)*0.5/G853</f>
        <v>1.5313709068604744</v>
      </c>
      <c r="K853" s="126" t="str">
        <f t="shared" si="348"/>
        <v>DEJAR</v>
      </c>
      <c r="L853" s="126" t="str">
        <f t="shared" si="349"/>
        <v>DEJAR</v>
      </c>
      <c r="M853" s="126" t="str">
        <f t="shared" si="350"/>
        <v>DEJAR</v>
      </c>
    </row>
    <row r="854" spans="1:13" x14ac:dyDescent="0.25">
      <c r="A854" s="33" t="s">
        <v>65</v>
      </c>
      <c r="B854" s="33">
        <v>18</v>
      </c>
      <c r="C854" s="33" t="s">
        <v>105</v>
      </c>
      <c r="D854" s="34">
        <v>17.825368682737086</v>
      </c>
      <c r="E854" s="42">
        <v>15</v>
      </c>
      <c r="F854" s="113">
        <f t="shared" si="347"/>
        <v>249.55595591774087</v>
      </c>
      <c r="G854" s="42">
        <v>0.1</v>
      </c>
      <c r="H854" s="33" t="s">
        <v>170</v>
      </c>
      <c r="I854" s="107">
        <f t="shared" si="359"/>
        <v>130.88805589127705</v>
      </c>
      <c r="J854" s="108">
        <f t="shared" si="360"/>
        <v>0.65444027945638528</v>
      </c>
      <c r="K854" s="126" t="str">
        <f t="shared" si="348"/>
        <v>DEJAR</v>
      </c>
      <c r="L854" s="126" t="str">
        <f t="shared" si="349"/>
        <v>DEJAR</v>
      </c>
      <c r="M854" s="126" t="str">
        <f t="shared" si="350"/>
        <v>DEJAR</v>
      </c>
    </row>
    <row r="855" spans="1:13" x14ac:dyDescent="0.25">
      <c r="A855" s="33" t="s">
        <v>65</v>
      </c>
      <c r="B855" s="33">
        <v>19</v>
      </c>
      <c r="C855" s="33" t="s">
        <v>133</v>
      </c>
      <c r="D855" s="34">
        <v>17.507058527688208</v>
      </c>
      <c r="E855" s="42">
        <v>6</v>
      </c>
      <c r="F855" s="113">
        <f t="shared" si="347"/>
        <v>240.72282099845862</v>
      </c>
      <c r="G855" s="42">
        <v>0.1</v>
      </c>
      <c r="H855" s="33" t="s">
        <v>170</v>
      </c>
      <c r="I855" s="107">
        <f t="shared" si="359"/>
        <v>125.38576871607694</v>
      </c>
      <c r="J855" s="108">
        <f t="shared" si="360"/>
        <v>0.62692884358038459</v>
      </c>
      <c r="K855" s="126" t="str">
        <f t="shared" si="348"/>
        <v>DEJAR</v>
      </c>
      <c r="L855" s="126" t="str">
        <f t="shared" si="349"/>
        <v>DEJAR</v>
      </c>
      <c r="M855" s="126" t="str">
        <f t="shared" si="350"/>
        <v>DEJAR</v>
      </c>
    </row>
    <row r="856" spans="1:13" x14ac:dyDescent="0.25">
      <c r="A856" s="33" t="s">
        <v>65</v>
      </c>
      <c r="B856" s="33">
        <v>20</v>
      </c>
      <c r="C856" s="33" t="s">
        <v>106</v>
      </c>
      <c r="D856" s="34">
        <v>16.233817907492703</v>
      </c>
      <c r="E856" s="42">
        <v>10</v>
      </c>
      <c r="F856" s="113">
        <f t="shared" si="347"/>
        <v>206.98183716264163</v>
      </c>
      <c r="G856" s="42">
        <v>0.1</v>
      </c>
      <c r="H856" s="33" t="s">
        <v>170</v>
      </c>
      <c r="I856" s="107">
        <f t="shared" si="359"/>
        <v>104.73382464001311</v>
      </c>
      <c r="J856" s="108">
        <f t="shared" si="360"/>
        <v>0.52366912320006553</v>
      </c>
      <c r="K856" s="126" t="str">
        <f t="shared" si="348"/>
        <v>DEJAR</v>
      </c>
      <c r="L856" s="126" t="str">
        <f t="shared" si="349"/>
        <v>DEJAR</v>
      </c>
      <c r="M856" s="126" t="str">
        <f t="shared" si="350"/>
        <v>DEJAR</v>
      </c>
    </row>
    <row r="857" spans="1:13" x14ac:dyDescent="0.25">
      <c r="A857" s="33" t="s">
        <v>65</v>
      </c>
      <c r="B857" s="33">
        <v>21</v>
      </c>
      <c r="C857" s="33" t="s">
        <v>97</v>
      </c>
      <c r="D857" s="34">
        <v>14.005646822150567</v>
      </c>
      <c r="E857" s="42">
        <v>3</v>
      </c>
      <c r="F857" s="113">
        <f t="shared" si="347"/>
        <v>154.06260543901348</v>
      </c>
      <c r="G857" s="42">
        <v>0.1</v>
      </c>
      <c r="H857" s="33" t="s">
        <v>153</v>
      </c>
      <c r="I857" s="109">
        <f>6.666+(12.826*(E857)^0.5)*LN(E857)</f>
        <v>31.07198362279307</v>
      </c>
      <c r="J857" s="108">
        <f>(I857/1000)*0.5/G857</f>
        <v>0.15535991811396535</v>
      </c>
      <c r="K857" s="126" t="str">
        <f t="shared" si="348"/>
        <v>DEJAR</v>
      </c>
      <c r="L857" s="126" t="str">
        <f t="shared" si="349"/>
        <v>DEPURAR</v>
      </c>
      <c r="M857" s="126" t="str">
        <f t="shared" si="350"/>
        <v>DEPURAR</v>
      </c>
    </row>
    <row r="858" spans="1:13" x14ac:dyDescent="0.25">
      <c r="A858" s="33" t="s">
        <v>65</v>
      </c>
      <c r="B858" s="33">
        <v>22</v>
      </c>
      <c r="C858" s="33" t="s">
        <v>105</v>
      </c>
      <c r="D858" s="34">
        <v>55.704277133553397</v>
      </c>
      <c r="E858" s="42">
        <v>25</v>
      </c>
      <c r="F858" s="113">
        <f t="shared" si="347"/>
        <v>2437.0698820091889</v>
      </c>
      <c r="G858" s="42">
        <v>0.1</v>
      </c>
      <c r="H858" s="33" t="s">
        <v>170</v>
      </c>
      <c r="I858" s="107">
        <f t="shared" ref="I858:I859" si="361">0.13647*D858^2.38351</f>
        <v>1978.7001753536695</v>
      </c>
      <c r="J858" s="108">
        <f t="shared" ref="J858:J861" si="362">(I858/1000)*0.5/G858</f>
        <v>9.8935008767683463</v>
      </c>
      <c r="K858" s="126" t="str">
        <f t="shared" si="348"/>
        <v>DEJAR</v>
      </c>
      <c r="L858" s="126" t="str">
        <f t="shared" si="349"/>
        <v>DEJAR</v>
      </c>
      <c r="M858" s="126" t="str">
        <f t="shared" si="350"/>
        <v>DEJAR</v>
      </c>
    </row>
    <row r="859" spans="1:13" x14ac:dyDescent="0.25">
      <c r="A859" s="33" t="s">
        <v>65</v>
      </c>
      <c r="B859" s="33">
        <v>23</v>
      </c>
      <c r="C859" s="33" t="s">
        <v>106</v>
      </c>
      <c r="D859" s="34">
        <v>13.369026512052814</v>
      </c>
      <c r="E859" s="42">
        <v>4</v>
      </c>
      <c r="F859" s="113">
        <f t="shared" si="347"/>
        <v>140.37522520372926</v>
      </c>
      <c r="G859" s="42">
        <v>0.1</v>
      </c>
      <c r="H859" s="33" t="s">
        <v>170</v>
      </c>
      <c r="I859" s="107">
        <f t="shared" si="361"/>
        <v>65.933675901847053</v>
      </c>
      <c r="J859" s="108">
        <f t="shared" si="362"/>
        <v>0.32966837950923522</v>
      </c>
      <c r="K859" s="126" t="str">
        <f t="shared" si="348"/>
        <v>DEJAR</v>
      </c>
      <c r="L859" s="126" t="str">
        <f t="shared" si="349"/>
        <v>DEPURAR</v>
      </c>
      <c r="M859" s="126" t="str">
        <f t="shared" si="350"/>
        <v>DEPURAR</v>
      </c>
    </row>
    <row r="860" spans="1:13" x14ac:dyDescent="0.25">
      <c r="A860" s="33" t="s">
        <v>65</v>
      </c>
      <c r="B860" s="33">
        <v>24</v>
      </c>
      <c r="C860" s="33" t="s">
        <v>97</v>
      </c>
      <c r="D860" s="34">
        <v>15.278887442346074</v>
      </c>
      <c r="E860" s="42">
        <v>5</v>
      </c>
      <c r="F860" s="113">
        <f t="shared" si="347"/>
        <v>183.34723291915657</v>
      </c>
      <c r="G860" s="42">
        <v>0.1</v>
      </c>
      <c r="H860" s="33" t="s">
        <v>153</v>
      </c>
      <c r="I860" s="109">
        <f t="shared" ref="I860:I861" si="363">6.666+(12.826*(E860)^0.5)*LN(E860)</f>
        <v>52.824370122452407</v>
      </c>
      <c r="J860" s="108">
        <f t="shared" si="362"/>
        <v>0.26412185061226201</v>
      </c>
      <c r="K860" s="126" t="str">
        <f t="shared" si="348"/>
        <v>DEJAR</v>
      </c>
      <c r="L860" s="126" t="str">
        <f t="shared" si="349"/>
        <v>DEJAR</v>
      </c>
      <c r="M860" s="126" t="str">
        <f t="shared" si="350"/>
        <v>DEJAR</v>
      </c>
    </row>
    <row r="861" spans="1:13" x14ac:dyDescent="0.25">
      <c r="A861" s="33" t="s">
        <v>65</v>
      </c>
      <c r="B861" s="33">
        <v>25</v>
      </c>
      <c r="C861" s="33" t="s">
        <v>97</v>
      </c>
      <c r="D861" s="34">
        <v>22.91833116351911</v>
      </c>
      <c r="E861" s="42">
        <v>2</v>
      </c>
      <c r="F861" s="113">
        <f t="shared" si="347"/>
        <v>412.53127406810228</v>
      </c>
      <c r="G861" s="42">
        <v>0.1</v>
      </c>
      <c r="H861" s="33" t="s">
        <v>153</v>
      </c>
      <c r="I861" s="109">
        <f t="shared" si="363"/>
        <v>19.238790948127587</v>
      </c>
      <c r="J861" s="108">
        <f t="shared" si="362"/>
        <v>9.6193954740637924E-2</v>
      </c>
      <c r="K861" s="126" t="str">
        <f t="shared" si="348"/>
        <v>DEJAR</v>
      </c>
      <c r="L861" s="126" t="str">
        <f t="shared" si="349"/>
        <v>DEPURAR</v>
      </c>
      <c r="M861" s="126" t="str">
        <f t="shared" si="350"/>
        <v>DEPURAR</v>
      </c>
    </row>
    <row r="862" spans="1:13" x14ac:dyDescent="0.25">
      <c r="A862" s="33" t="s">
        <v>65</v>
      </c>
      <c r="B862" s="33">
        <v>26</v>
      </c>
      <c r="C862" s="33" t="s">
        <v>133</v>
      </c>
      <c r="D862" s="34">
        <v>12.095785891857309</v>
      </c>
      <c r="E862" s="42">
        <v>6</v>
      </c>
      <c r="F862" s="113">
        <f t="shared" si="347"/>
        <v>114.91033174273529</v>
      </c>
      <c r="G862" s="42">
        <v>0.1</v>
      </c>
      <c r="H862" s="33" t="s">
        <v>170</v>
      </c>
      <c r="I862" s="107">
        <f>0.13647*D862^2.38351</f>
        <v>51.940529564627447</v>
      </c>
      <c r="J862" s="108">
        <f>(I862/1000)*0.5/G862</f>
        <v>0.25970264782313723</v>
      </c>
      <c r="K862" s="126" t="str">
        <f t="shared" si="348"/>
        <v>DEJAR</v>
      </c>
      <c r="L862" s="126" t="str">
        <f t="shared" si="349"/>
        <v>DEJAR</v>
      </c>
      <c r="M862" s="126" t="str">
        <f t="shared" si="350"/>
        <v>DEJAR</v>
      </c>
    </row>
    <row r="863" spans="1:13" x14ac:dyDescent="0.25">
      <c r="A863" s="33" t="s">
        <v>65</v>
      </c>
      <c r="B863" s="33">
        <v>27</v>
      </c>
      <c r="C863" s="33" t="s">
        <v>97</v>
      </c>
      <c r="D863" s="34">
        <v>10.18592496156405</v>
      </c>
      <c r="E863" s="42">
        <v>4</v>
      </c>
      <c r="F863" s="113">
        <f t="shared" si="347"/>
        <v>81.487659075180716</v>
      </c>
      <c r="G863" s="42">
        <v>0.1</v>
      </c>
      <c r="H863" s="33" t="s">
        <v>153</v>
      </c>
      <c r="I863" s="109">
        <f>6.666+(12.826*(E863)^0.5)*LN(E863)</f>
        <v>42.22722295144743</v>
      </c>
      <c r="J863" s="108">
        <f>(I863/1000)*0.5/G863</f>
        <v>0.21113611475723715</v>
      </c>
      <c r="K863" s="126" t="str">
        <f t="shared" si="348"/>
        <v>DEJAR</v>
      </c>
      <c r="L863" s="126" t="str">
        <f t="shared" si="349"/>
        <v>DEPURAR</v>
      </c>
      <c r="M863" s="126" t="str">
        <f t="shared" si="350"/>
        <v>DEPURAR</v>
      </c>
    </row>
    <row r="864" spans="1:13" x14ac:dyDescent="0.25">
      <c r="A864" s="33" t="s">
        <v>65</v>
      </c>
      <c r="B864" s="33">
        <v>28</v>
      </c>
      <c r="C864" s="33" t="s">
        <v>106</v>
      </c>
      <c r="D864" s="34">
        <v>23.236641318567987</v>
      </c>
      <c r="E864" s="42">
        <v>8</v>
      </c>
      <c r="F864" s="113">
        <f t="shared" si="347"/>
        <v>424.07005391761521</v>
      </c>
      <c r="G864" s="42">
        <v>0.1</v>
      </c>
      <c r="H864" s="33" t="s">
        <v>170</v>
      </c>
      <c r="I864" s="107">
        <f>0.13647*D864^2.38351</f>
        <v>246.22097298081303</v>
      </c>
      <c r="J864" s="108">
        <f>(I864/1000)*0.5/G864</f>
        <v>1.231104864904065</v>
      </c>
      <c r="K864" s="126" t="str">
        <f t="shared" si="348"/>
        <v>DEJAR</v>
      </c>
      <c r="L864" s="126" t="str">
        <f t="shared" si="349"/>
        <v>DEJAR</v>
      </c>
      <c r="M864" s="126" t="str">
        <f t="shared" si="350"/>
        <v>DEJAR</v>
      </c>
    </row>
    <row r="865" spans="1:13" x14ac:dyDescent="0.25">
      <c r="A865" s="33" t="s">
        <v>65</v>
      </c>
      <c r="B865" s="33">
        <v>29</v>
      </c>
      <c r="C865" s="33" t="s">
        <v>97</v>
      </c>
      <c r="D865" s="34">
        <v>12.095785891857309</v>
      </c>
      <c r="E865" s="42">
        <v>6</v>
      </c>
      <c r="F865" s="113">
        <f t="shared" si="347"/>
        <v>114.91033174273529</v>
      </c>
      <c r="G865" s="42">
        <v>0.1</v>
      </c>
      <c r="H865" s="33" t="s">
        <v>153</v>
      </c>
      <c r="I865" s="109">
        <f t="shared" ref="I865:I868" si="364">6.666+(12.826*(E865)^0.5)*LN(E865)</f>
        <v>62.957985757508652</v>
      </c>
      <c r="J865" s="108">
        <f t="shared" ref="J865:J868" si="365">(I865/1000)*0.5/G865</f>
        <v>0.31478992878754319</v>
      </c>
      <c r="K865" s="126" t="str">
        <f t="shared" si="348"/>
        <v>DEJAR</v>
      </c>
      <c r="L865" s="126" t="str">
        <f t="shared" si="349"/>
        <v>DEJAR</v>
      </c>
      <c r="M865" s="126" t="str">
        <f t="shared" si="350"/>
        <v>DEJAR</v>
      </c>
    </row>
    <row r="866" spans="1:13" x14ac:dyDescent="0.25">
      <c r="A866" s="33" t="s">
        <v>65</v>
      </c>
      <c r="B866" s="33">
        <v>31</v>
      </c>
      <c r="C866" s="33" t="s">
        <v>97</v>
      </c>
      <c r="D866" s="34">
        <v>15.278887442346074</v>
      </c>
      <c r="E866" s="42">
        <v>7</v>
      </c>
      <c r="F866" s="113">
        <f t="shared" si="347"/>
        <v>183.34723291915657</v>
      </c>
      <c r="G866" s="42">
        <v>0.1</v>
      </c>
      <c r="H866" s="33" t="s">
        <v>153</v>
      </c>
      <c r="I866" s="109">
        <f t="shared" si="364"/>
        <v>72.699305651915452</v>
      </c>
      <c r="J866" s="108">
        <f t="shared" si="365"/>
        <v>0.36349652825957729</v>
      </c>
      <c r="K866" s="126" t="str">
        <f t="shared" si="348"/>
        <v>DEJAR</v>
      </c>
      <c r="L866" s="126" t="str">
        <f t="shared" si="349"/>
        <v>DEJAR</v>
      </c>
      <c r="M866" s="126" t="str">
        <f t="shared" si="350"/>
        <v>DEJAR</v>
      </c>
    </row>
    <row r="867" spans="1:13" x14ac:dyDescent="0.25">
      <c r="A867" s="33" t="s">
        <v>65</v>
      </c>
      <c r="B867" s="33">
        <v>32</v>
      </c>
      <c r="C867" s="33" t="s">
        <v>97</v>
      </c>
      <c r="D867" s="34">
        <v>17.507058527688208</v>
      </c>
      <c r="E867" s="42">
        <v>8</v>
      </c>
      <c r="F867" s="113">
        <f t="shared" si="347"/>
        <v>240.72282099845862</v>
      </c>
      <c r="G867" s="42">
        <v>0.1</v>
      </c>
      <c r="H867" s="33" t="s">
        <v>153</v>
      </c>
      <c r="I867" s="109">
        <f t="shared" si="364"/>
        <v>82.102745688765523</v>
      </c>
      <c r="J867" s="108">
        <f t="shared" si="365"/>
        <v>0.41051372844382761</v>
      </c>
      <c r="K867" s="126" t="str">
        <f t="shared" si="348"/>
        <v>DEJAR</v>
      </c>
      <c r="L867" s="126" t="str">
        <f t="shared" si="349"/>
        <v>DEJAR</v>
      </c>
      <c r="M867" s="126" t="str">
        <f t="shared" si="350"/>
        <v>DEJAR</v>
      </c>
    </row>
    <row r="868" spans="1:13" x14ac:dyDescent="0.25">
      <c r="A868" s="33" t="s">
        <v>65</v>
      </c>
      <c r="B868" s="33">
        <v>33</v>
      </c>
      <c r="C868" s="33" t="s">
        <v>97</v>
      </c>
      <c r="D868" s="34">
        <v>14.005646822150567</v>
      </c>
      <c r="E868" s="42">
        <v>5</v>
      </c>
      <c r="F868" s="113">
        <f t="shared" si="347"/>
        <v>154.06260543901348</v>
      </c>
      <c r="G868" s="42">
        <v>0.1</v>
      </c>
      <c r="H868" s="33" t="s">
        <v>153</v>
      </c>
      <c r="I868" s="109">
        <f t="shared" si="364"/>
        <v>52.824370122452407</v>
      </c>
      <c r="J868" s="108">
        <f t="shared" si="365"/>
        <v>0.26412185061226201</v>
      </c>
      <c r="K868" s="126" t="str">
        <f t="shared" si="348"/>
        <v>DEJAR</v>
      </c>
      <c r="L868" s="126" t="str">
        <f t="shared" si="349"/>
        <v>DEJAR</v>
      </c>
      <c r="M868" s="126" t="str">
        <f t="shared" si="350"/>
        <v>DEJAR</v>
      </c>
    </row>
    <row r="869" spans="1:13" x14ac:dyDescent="0.25">
      <c r="A869" s="33" t="s">
        <v>65</v>
      </c>
      <c r="B869" s="33">
        <v>34</v>
      </c>
      <c r="C869" s="33" t="s">
        <v>106</v>
      </c>
      <c r="D869" s="34">
        <v>22.91833116351911</v>
      </c>
      <c r="E869" s="42">
        <v>8</v>
      </c>
      <c r="F869" s="113">
        <f t="shared" si="347"/>
        <v>412.53127406810228</v>
      </c>
      <c r="G869" s="42">
        <v>0.1</v>
      </c>
      <c r="H869" s="33" t="s">
        <v>170</v>
      </c>
      <c r="I869" s="107">
        <f t="shared" ref="I869:I870" si="366">0.13647*D869^2.38351</f>
        <v>238.25770348900747</v>
      </c>
      <c r="J869" s="108">
        <f t="shared" ref="J869:J870" si="367">(I869/1000)*0.5/G869</f>
        <v>1.1912885174450372</v>
      </c>
      <c r="K869" s="126" t="str">
        <f t="shared" si="348"/>
        <v>DEJAR</v>
      </c>
      <c r="L869" s="126" t="str">
        <f t="shared" si="349"/>
        <v>DEJAR</v>
      </c>
      <c r="M869" s="126" t="str">
        <f t="shared" si="350"/>
        <v>DEJAR</v>
      </c>
    </row>
    <row r="870" spans="1:13" x14ac:dyDescent="0.25">
      <c r="A870" s="33" t="s">
        <v>65</v>
      </c>
      <c r="B870" s="33">
        <v>35</v>
      </c>
      <c r="C870" s="33" t="s">
        <v>106</v>
      </c>
      <c r="D870" s="34">
        <v>16.233817907492703</v>
      </c>
      <c r="E870" s="42">
        <v>15</v>
      </c>
      <c r="F870" s="113">
        <f t="shared" si="347"/>
        <v>206.98183716264163</v>
      </c>
      <c r="G870" s="42">
        <v>0.1</v>
      </c>
      <c r="H870" s="33" t="s">
        <v>170</v>
      </c>
      <c r="I870" s="107">
        <f t="shared" si="366"/>
        <v>104.73382464001311</v>
      </c>
      <c r="J870" s="108">
        <f t="shared" si="367"/>
        <v>0.52366912320006553</v>
      </c>
      <c r="K870" s="126" t="str">
        <f t="shared" si="348"/>
        <v>DEJAR</v>
      </c>
      <c r="L870" s="126" t="str">
        <f t="shared" si="349"/>
        <v>DEJAR</v>
      </c>
      <c r="M870" s="126" t="str">
        <f t="shared" si="350"/>
        <v>DEJAR</v>
      </c>
    </row>
    <row r="871" spans="1:13" x14ac:dyDescent="0.25">
      <c r="A871" s="33" t="s">
        <v>65</v>
      </c>
      <c r="B871" s="33">
        <v>37</v>
      </c>
      <c r="C871" s="33" t="s">
        <v>97</v>
      </c>
      <c r="D871" s="34">
        <v>10.18592496156405</v>
      </c>
      <c r="E871" s="42">
        <v>3</v>
      </c>
      <c r="F871" s="113">
        <f t="shared" si="347"/>
        <v>81.487659075180716</v>
      </c>
      <c r="G871" s="42">
        <v>0.1</v>
      </c>
      <c r="H871" s="33" t="s">
        <v>153</v>
      </c>
      <c r="I871" s="109">
        <f>6.666+(12.826*(E871)^0.5)*LN(E871)</f>
        <v>31.07198362279307</v>
      </c>
      <c r="J871" s="108">
        <f>(I871/1000)*0.5/G871</f>
        <v>0.15535991811396535</v>
      </c>
      <c r="K871" s="126" t="str">
        <f t="shared" si="348"/>
        <v>DEJAR</v>
      </c>
      <c r="L871" s="126" t="str">
        <f t="shared" si="349"/>
        <v>DEPURAR</v>
      </c>
      <c r="M871" s="126" t="str">
        <f t="shared" si="350"/>
        <v>DEPURAR</v>
      </c>
    </row>
    <row r="872" spans="1:13" x14ac:dyDescent="0.25">
      <c r="A872" s="33" t="s">
        <v>66</v>
      </c>
      <c r="B872" s="33">
        <v>1</v>
      </c>
      <c r="C872" s="33" t="s">
        <v>105</v>
      </c>
      <c r="D872" s="34">
        <v>84.033880932903401</v>
      </c>
      <c r="E872" s="42">
        <v>22</v>
      </c>
      <c r="F872" s="113">
        <f t="shared" si="347"/>
        <v>5546.2537958044859</v>
      </c>
      <c r="G872" s="42">
        <v>0.1</v>
      </c>
      <c r="H872" s="33" t="s">
        <v>170</v>
      </c>
      <c r="I872" s="107">
        <f t="shared" ref="I872:I873" si="368">0.13647*D872^2.38351</f>
        <v>5272.2202949671346</v>
      </c>
      <c r="J872" s="108">
        <f t="shared" ref="J872:J881" si="369">(I872/1000)*0.5/G872</f>
        <v>26.361101474835671</v>
      </c>
      <c r="K872" s="126" t="str">
        <f t="shared" si="348"/>
        <v>DEJAR</v>
      </c>
      <c r="L872" s="126" t="str">
        <f t="shared" si="349"/>
        <v>DEJAR</v>
      </c>
      <c r="M872" s="126" t="str">
        <f t="shared" si="350"/>
        <v>DEJAR</v>
      </c>
    </row>
    <row r="873" spans="1:13" x14ac:dyDescent="0.25">
      <c r="A873" s="33" t="s">
        <v>66</v>
      </c>
      <c r="B873" s="33">
        <v>2</v>
      </c>
      <c r="C873" s="33" t="s">
        <v>106</v>
      </c>
      <c r="D873" s="34">
        <v>21.00847023322585</v>
      </c>
      <c r="E873" s="42">
        <v>4</v>
      </c>
      <c r="F873" s="113">
        <f t="shared" si="347"/>
        <v>346.64086223778037</v>
      </c>
      <c r="G873" s="42">
        <v>0.1</v>
      </c>
      <c r="H873" s="33" t="s">
        <v>170</v>
      </c>
      <c r="I873" s="107">
        <f t="shared" si="368"/>
        <v>193.63218163466485</v>
      </c>
      <c r="J873" s="108">
        <f t="shared" si="369"/>
        <v>0.96816090817332412</v>
      </c>
      <c r="K873" s="126" t="str">
        <f t="shared" si="348"/>
        <v>DEJAR</v>
      </c>
      <c r="L873" s="126" t="str">
        <f t="shared" si="349"/>
        <v>DEPURAR</v>
      </c>
      <c r="M873" s="126" t="str">
        <f t="shared" si="350"/>
        <v>DEPURAR</v>
      </c>
    </row>
    <row r="874" spans="1:13" x14ac:dyDescent="0.25">
      <c r="A874" s="33" t="s">
        <v>66</v>
      </c>
      <c r="B874" s="33">
        <v>3</v>
      </c>
      <c r="C874" s="33" t="s">
        <v>97</v>
      </c>
      <c r="D874" s="34">
        <v>10.822545271661802</v>
      </c>
      <c r="E874" s="42">
        <v>4</v>
      </c>
      <c r="F874" s="113">
        <f t="shared" si="347"/>
        <v>91.99192762784071</v>
      </c>
      <c r="G874" s="42">
        <v>0.1</v>
      </c>
      <c r="H874" s="33" t="s">
        <v>153</v>
      </c>
      <c r="I874" s="109">
        <f t="shared" ref="I874:I881" si="370">6.666+(12.826*(E874)^0.5)*LN(E874)</f>
        <v>42.22722295144743</v>
      </c>
      <c r="J874" s="108">
        <f t="shared" si="369"/>
        <v>0.21113611475723715</v>
      </c>
      <c r="K874" s="126" t="str">
        <f t="shared" si="348"/>
        <v>DEJAR</v>
      </c>
      <c r="L874" s="126" t="str">
        <f t="shared" si="349"/>
        <v>DEPURAR</v>
      </c>
      <c r="M874" s="126" t="str">
        <f t="shared" si="350"/>
        <v>DEPURAR</v>
      </c>
    </row>
    <row r="875" spans="1:13" x14ac:dyDescent="0.25">
      <c r="A875" s="33" t="s">
        <v>66</v>
      </c>
      <c r="B875" s="33">
        <v>4</v>
      </c>
      <c r="C875" s="33" t="s">
        <v>97</v>
      </c>
      <c r="D875" s="34">
        <v>15.278887442346074</v>
      </c>
      <c r="E875" s="42">
        <v>3</v>
      </c>
      <c r="F875" s="113">
        <f t="shared" si="347"/>
        <v>183.34723291915657</v>
      </c>
      <c r="G875" s="42">
        <v>0.1</v>
      </c>
      <c r="H875" s="33" t="s">
        <v>153</v>
      </c>
      <c r="I875" s="109">
        <f t="shared" si="370"/>
        <v>31.07198362279307</v>
      </c>
      <c r="J875" s="108">
        <f t="shared" si="369"/>
        <v>0.15535991811396535</v>
      </c>
      <c r="K875" s="126" t="str">
        <f t="shared" si="348"/>
        <v>DEJAR</v>
      </c>
      <c r="L875" s="126" t="str">
        <f t="shared" si="349"/>
        <v>DEPURAR</v>
      </c>
      <c r="M875" s="126" t="str">
        <f t="shared" si="350"/>
        <v>DEPURAR</v>
      </c>
    </row>
    <row r="876" spans="1:13" x14ac:dyDescent="0.25">
      <c r="A876" s="33" t="s">
        <v>66</v>
      </c>
      <c r="B876" s="33">
        <v>5</v>
      </c>
      <c r="C876" s="33" t="s">
        <v>97</v>
      </c>
      <c r="D876" s="34">
        <v>21.00847023322585</v>
      </c>
      <c r="E876" s="42">
        <v>8</v>
      </c>
      <c r="F876" s="113">
        <f t="shared" si="347"/>
        <v>346.64086223778037</v>
      </c>
      <c r="G876" s="42">
        <v>0.1</v>
      </c>
      <c r="H876" s="33" t="s">
        <v>153</v>
      </c>
      <c r="I876" s="109">
        <f t="shared" si="370"/>
        <v>82.102745688765523</v>
      </c>
      <c r="J876" s="108">
        <f t="shared" si="369"/>
        <v>0.41051372844382761</v>
      </c>
      <c r="K876" s="126" t="str">
        <f t="shared" si="348"/>
        <v>DEJAR</v>
      </c>
      <c r="L876" s="126" t="str">
        <f t="shared" si="349"/>
        <v>DEJAR</v>
      </c>
      <c r="M876" s="126" t="str">
        <f t="shared" si="350"/>
        <v>DEJAR</v>
      </c>
    </row>
    <row r="877" spans="1:13" x14ac:dyDescent="0.25">
      <c r="A877" s="33" t="s">
        <v>66</v>
      </c>
      <c r="B877" s="33">
        <v>6</v>
      </c>
      <c r="C877" s="33" t="s">
        <v>97</v>
      </c>
      <c r="D877" s="34">
        <v>20.690160078176977</v>
      </c>
      <c r="E877" s="42">
        <v>3</v>
      </c>
      <c r="F877" s="113">
        <f t="shared" si="347"/>
        <v>336.21617147718604</v>
      </c>
      <c r="G877" s="42">
        <v>0.1</v>
      </c>
      <c r="H877" s="33" t="s">
        <v>153</v>
      </c>
      <c r="I877" s="109">
        <f t="shared" si="370"/>
        <v>31.07198362279307</v>
      </c>
      <c r="J877" s="108">
        <f t="shared" si="369"/>
        <v>0.15535991811396535</v>
      </c>
      <c r="K877" s="126" t="str">
        <f t="shared" si="348"/>
        <v>DEJAR</v>
      </c>
      <c r="L877" s="126" t="str">
        <f t="shared" si="349"/>
        <v>DEPURAR</v>
      </c>
      <c r="M877" s="126" t="str">
        <f t="shared" si="350"/>
        <v>DEPURAR</v>
      </c>
    </row>
    <row r="878" spans="1:13" x14ac:dyDescent="0.25">
      <c r="A878" s="33" t="s">
        <v>66</v>
      </c>
      <c r="B878" s="33">
        <v>7</v>
      </c>
      <c r="C878" s="33" t="s">
        <v>97</v>
      </c>
      <c r="D878" s="34">
        <v>15.915507752443826</v>
      </c>
      <c r="E878" s="42">
        <v>6</v>
      </c>
      <c r="F878" s="113">
        <f t="shared" si="347"/>
        <v>198.94448016401537</v>
      </c>
      <c r="G878" s="42">
        <v>0.1</v>
      </c>
      <c r="H878" s="33" t="s">
        <v>153</v>
      </c>
      <c r="I878" s="109">
        <f t="shared" si="370"/>
        <v>62.957985757508652</v>
      </c>
      <c r="J878" s="108">
        <f t="shared" si="369"/>
        <v>0.31478992878754319</v>
      </c>
      <c r="K878" s="126" t="str">
        <f t="shared" si="348"/>
        <v>DEJAR</v>
      </c>
      <c r="L878" s="126" t="str">
        <f t="shared" si="349"/>
        <v>DEJAR</v>
      </c>
      <c r="M878" s="126" t="str">
        <f t="shared" si="350"/>
        <v>DEJAR</v>
      </c>
    </row>
    <row r="879" spans="1:13" x14ac:dyDescent="0.25">
      <c r="A879" s="33" t="s">
        <v>66</v>
      </c>
      <c r="B879" s="33">
        <v>8</v>
      </c>
      <c r="C879" s="33" t="s">
        <v>97</v>
      </c>
      <c r="D879" s="34">
        <v>22.91833116351911</v>
      </c>
      <c r="E879" s="42">
        <v>8</v>
      </c>
      <c r="F879" s="113">
        <f t="shared" si="347"/>
        <v>412.53127406810228</v>
      </c>
      <c r="G879" s="42">
        <v>0.1</v>
      </c>
      <c r="H879" s="33" t="s">
        <v>153</v>
      </c>
      <c r="I879" s="109">
        <f t="shared" si="370"/>
        <v>82.102745688765523</v>
      </c>
      <c r="J879" s="108">
        <f t="shared" si="369"/>
        <v>0.41051372844382761</v>
      </c>
      <c r="K879" s="126" t="str">
        <f t="shared" si="348"/>
        <v>DEJAR</v>
      </c>
      <c r="L879" s="126" t="str">
        <f t="shared" si="349"/>
        <v>DEJAR</v>
      </c>
      <c r="M879" s="126" t="str">
        <f t="shared" si="350"/>
        <v>DEJAR</v>
      </c>
    </row>
    <row r="880" spans="1:13" x14ac:dyDescent="0.25">
      <c r="A880" s="33" t="s">
        <v>66</v>
      </c>
      <c r="B880" s="33">
        <v>9</v>
      </c>
      <c r="C880" s="33" t="s">
        <v>97</v>
      </c>
      <c r="D880" s="34">
        <v>13.050716357003939</v>
      </c>
      <c r="E880" s="42">
        <v>4</v>
      </c>
      <c r="F880" s="113">
        <f t="shared" si="347"/>
        <v>133.77026846228395</v>
      </c>
      <c r="G880" s="42">
        <v>0.1</v>
      </c>
      <c r="H880" s="33" t="s">
        <v>153</v>
      </c>
      <c r="I880" s="109">
        <f t="shared" si="370"/>
        <v>42.22722295144743</v>
      </c>
      <c r="J880" s="108">
        <f t="shared" si="369"/>
        <v>0.21113611475723715</v>
      </c>
      <c r="K880" s="126" t="str">
        <f t="shared" si="348"/>
        <v>DEJAR</v>
      </c>
      <c r="L880" s="126" t="str">
        <f t="shared" si="349"/>
        <v>DEPURAR</v>
      </c>
      <c r="M880" s="126" t="str">
        <f t="shared" si="350"/>
        <v>DEPURAR</v>
      </c>
    </row>
    <row r="881" spans="1:13" x14ac:dyDescent="0.25">
      <c r="A881" s="33" t="s">
        <v>66</v>
      </c>
      <c r="B881" s="33">
        <v>10</v>
      </c>
      <c r="C881" s="33" t="s">
        <v>97</v>
      </c>
      <c r="D881" s="34">
        <v>16.870438217590458</v>
      </c>
      <c r="E881" s="42">
        <v>4</v>
      </c>
      <c r="F881" s="113">
        <f t="shared" si="347"/>
        <v>223.53401791228774</v>
      </c>
      <c r="G881" s="42">
        <v>0.1</v>
      </c>
      <c r="H881" s="33" t="s">
        <v>153</v>
      </c>
      <c r="I881" s="109">
        <f t="shared" si="370"/>
        <v>42.22722295144743</v>
      </c>
      <c r="J881" s="108">
        <f t="shared" si="369"/>
        <v>0.21113611475723715</v>
      </c>
      <c r="K881" s="126" t="str">
        <f t="shared" si="348"/>
        <v>DEJAR</v>
      </c>
      <c r="L881" s="126" t="str">
        <f t="shared" si="349"/>
        <v>DEPURAR</v>
      </c>
      <c r="M881" s="126" t="str">
        <f t="shared" si="350"/>
        <v>DEPURAR</v>
      </c>
    </row>
    <row r="882" spans="1:13" x14ac:dyDescent="0.25">
      <c r="A882" s="33" t="s">
        <v>66</v>
      </c>
      <c r="B882" s="33">
        <v>11</v>
      </c>
      <c r="C882" s="33" t="s">
        <v>98</v>
      </c>
      <c r="D882" s="34">
        <v>16.870438217590458</v>
      </c>
      <c r="E882" s="42">
        <v>4</v>
      </c>
      <c r="F882" s="113">
        <f t="shared" si="347"/>
        <v>223.53401791228774</v>
      </c>
      <c r="G882" s="42">
        <v>0.1</v>
      </c>
      <c r="H882" s="33" t="s">
        <v>170</v>
      </c>
      <c r="I882" s="107">
        <f>0.13647*D882^2.38351</f>
        <v>114.79028939810112</v>
      </c>
      <c r="J882" s="108">
        <f>(I882/1000)*0.5/G882</f>
        <v>0.5739514469905056</v>
      </c>
      <c r="K882" s="126" t="str">
        <f t="shared" si="348"/>
        <v>DEJAR</v>
      </c>
      <c r="L882" s="126" t="str">
        <f t="shared" si="349"/>
        <v>DEPURAR</v>
      </c>
      <c r="M882" s="126" t="str">
        <f t="shared" si="350"/>
        <v>DEPURAR</v>
      </c>
    </row>
    <row r="883" spans="1:13" x14ac:dyDescent="0.25">
      <c r="A883" s="33" t="s">
        <v>66</v>
      </c>
      <c r="B883" s="33">
        <v>12</v>
      </c>
      <c r="C883" s="33" t="s">
        <v>97</v>
      </c>
      <c r="D883" s="34">
        <v>17.188748372639331</v>
      </c>
      <c r="E883" s="42">
        <v>3</v>
      </c>
      <c r="F883" s="113">
        <f t="shared" si="347"/>
        <v>232.04884166330748</v>
      </c>
      <c r="G883" s="42">
        <v>0.1</v>
      </c>
      <c r="H883" s="33" t="s">
        <v>153</v>
      </c>
      <c r="I883" s="109">
        <f t="shared" ref="I883:I885" si="371">6.666+(12.826*(E883)^0.5)*LN(E883)</f>
        <v>31.07198362279307</v>
      </c>
      <c r="J883" s="108">
        <f t="shared" ref="J883:J885" si="372">(I883/1000)*0.5/G883</f>
        <v>0.15535991811396535</v>
      </c>
      <c r="K883" s="126" t="str">
        <f t="shared" si="348"/>
        <v>DEJAR</v>
      </c>
      <c r="L883" s="126" t="str">
        <f t="shared" si="349"/>
        <v>DEPURAR</v>
      </c>
      <c r="M883" s="126" t="str">
        <f t="shared" si="350"/>
        <v>DEPURAR</v>
      </c>
    </row>
    <row r="884" spans="1:13" x14ac:dyDescent="0.25">
      <c r="A884" s="33" t="s">
        <v>66</v>
      </c>
      <c r="B884" s="33">
        <v>13</v>
      </c>
      <c r="C884" s="33" t="s">
        <v>97</v>
      </c>
      <c r="D884" s="34">
        <v>16.870438217590458</v>
      </c>
      <c r="E884" s="42">
        <v>4</v>
      </c>
      <c r="F884" s="113">
        <f t="shared" si="347"/>
        <v>223.53401791228774</v>
      </c>
      <c r="G884" s="42">
        <v>0.1</v>
      </c>
      <c r="H884" s="33" t="s">
        <v>153</v>
      </c>
      <c r="I884" s="109">
        <f t="shared" si="371"/>
        <v>42.22722295144743</v>
      </c>
      <c r="J884" s="108">
        <f t="shared" si="372"/>
        <v>0.21113611475723715</v>
      </c>
      <c r="K884" s="126" t="str">
        <f t="shared" si="348"/>
        <v>DEJAR</v>
      </c>
      <c r="L884" s="126" t="str">
        <f t="shared" si="349"/>
        <v>DEPURAR</v>
      </c>
      <c r="M884" s="126" t="str">
        <f t="shared" si="350"/>
        <v>DEPURAR</v>
      </c>
    </row>
    <row r="885" spans="1:13" x14ac:dyDescent="0.25">
      <c r="A885" s="33" t="s">
        <v>66</v>
      </c>
      <c r="B885" s="33">
        <v>14</v>
      </c>
      <c r="C885" s="33" t="s">
        <v>97</v>
      </c>
      <c r="D885" s="34">
        <v>13.369026512052814</v>
      </c>
      <c r="E885" s="42">
        <v>3</v>
      </c>
      <c r="F885" s="113">
        <f t="shared" si="347"/>
        <v>140.37522520372926</v>
      </c>
      <c r="G885" s="42">
        <v>0.1</v>
      </c>
      <c r="H885" s="33" t="s">
        <v>153</v>
      </c>
      <c r="I885" s="109">
        <f t="shared" si="371"/>
        <v>31.07198362279307</v>
      </c>
      <c r="J885" s="108">
        <f t="shared" si="372"/>
        <v>0.15535991811396535</v>
      </c>
      <c r="K885" s="126" t="str">
        <f t="shared" si="348"/>
        <v>DEJAR</v>
      </c>
      <c r="L885" s="126" t="str">
        <f t="shared" si="349"/>
        <v>DEPURAR</v>
      </c>
      <c r="M885" s="126" t="str">
        <f t="shared" si="350"/>
        <v>DEPURAR</v>
      </c>
    </row>
    <row r="886" spans="1:13" x14ac:dyDescent="0.25">
      <c r="A886" s="33" t="s">
        <v>66</v>
      </c>
      <c r="B886" s="33">
        <v>15</v>
      </c>
      <c r="C886" s="33" t="s">
        <v>106</v>
      </c>
      <c r="D886" s="34">
        <v>24.509881938763492</v>
      </c>
      <c r="E886" s="42">
        <v>20</v>
      </c>
      <c r="F886" s="113">
        <f t="shared" si="347"/>
        <v>471.81672915697879</v>
      </c>
      <c r="G886" s="42">
        <v>0.1</v>
      </c>
      <c r="H886" s="33" t="s">
        <v>170</v>
      </c>
      <c r="I886" s="107">
        <f>0.13647*D886^2.38351</f>
        <v>279.60561022900345</v>
      </c>
      <c r="J886" s="108">
        <f>(I886/1000)*0.5/G886</f>
        <v>1.3980280511450172</v>
      </c>
      <c r="K886" s="126" t="str">
        <f t="shared" si="348"/>
        <v>DEJAR</v>
      </c>
      <c r="L886" s="126" t="str">
        <f t="shared" si="349"/>
        <v>DEJAR</v>
      </c>
      <c r="M886" s="126" t="str">
        <f t="shared" si="350"/>
        <v>DEJAR</v>
      </c>
    </row>
    <row r="887" spans="1:13" x14ac:dyDescent="0.25">
      <c r="A887" s="33" t="s">
        <v>66</v>
      </c>
      <c r="B887" s="33">
        <v>16</v>
      </c>
      <c r="C887" s="33" t="s">
        <v>97</v>
      </c>
      <c r="D887" s="34">
        <v>20.371849923128099</v>
      </c>
      <c r="E887" s="42">
        <v>3</v>
      </c>
      <c r="F887" s="113">
        <f t="shared" si="347"/>
        <v>325.95063630072286</v>
      </c>
      <c r="G887" s="42">
        <v>0.1</v>
      </c>
      <c r="H887" s="33" t="s">
        <v>153</v>
      </c>
      <c r="I887" s="109">
        <f t="shared" ref="I887:I892" si="373">6.666+(12.826*(E887)^0.5)*LN(E887)</f>
        <v>31.07198362279307</v>
      </c>
      <c r="J887" s="108">
        <f t="shared" ref="J887:J892" si="374">(I887/1000)*0.5/G887</f>
        <v>0.15535991811396535</v>
      </c>
      <c r="K887" s="126" t="str">
        <f t="shared" si="348"/>
        <v>DEJAR</v>
      </c>
      <c r="L887" s="126" t="str">
        <f t="shared" si="349"/>
        <v>DEPURAR</v>
      </c>
      <c r="M887" s="126" t="str">
        <f t="shared" si="350"/>
        <v>DEPURAR</v>
      </c>
    </row>
    <row r="888" spans="1:13" x14ac:dyDescent="0.25">
      <c r="A888" s="33" t="s">
        <v>66</v>
      </c>
      <c r="B888" s="33">
        <v>17</v>
      </c>
      <c r="C888" s="33" t="s">
        <v>97</v>
      </c>
      <c r="D888" s="34">
        <v>16.870438217590458</v>
      </c>
      <c r="E888" s="42">
        <v>3</v>
      </c>
      <c r="F888" s="113">
        <f t="shared" si="347"/>
        <v>223.53401791228774</v>
      </c>
      <c r="G888" s="42">
        <v>0.1</v>
      </c>
      <c r="H888" s="33" t="s">
        <v>153</v>
      </c>
      <c r="I888" s="109">
        <f t="shared" si="373"/>
        <v>31.07198362279307</v>
      </c>
      <c r="J888" s="108">
        <f t="shared" si="374"/>
        <v>0.15535991811396535</v>
      </c>
      <c r="K888" s="126" t="str">
        <f t="shared" si="348"/>
        <v>DEJAR</v>
      </c>
      <c r="L888" s="126" t="str">
        <f t="shared" si="349"/>
        <v>DEPURAR</v>
      </c>
      <c r="M888" s="126" t="str">
        <f t="shared" si="350"/>
        <v>DEPURAR</v>
      </c>
    </row>
    <row r="889" spans="1:13" x14ac:dyDescent="0.25">
      <c r="A889" s="33" t="s">
        <v>66</v>
      </c>
      <c r="B889" s="33">
        <v>18</v>
      </c>
      <c r="C889" s="33" t="s">
        <v>97</v>
      </c>
      <c r="D889" s="34">
        <v>22.281710853421359</v>
      </c>
      <c r="E889" s="42">
        <v>3</v>
      </c>
      <c r="F889" s="113">
        <f t="shared" si="347"/>
        <v>389.93118112147022</v>
      </c>
      <c r="G889" s="42">
        <v>0.1</v>
      </c>
      <c r="H889" s="33" t="s">
        <v>153</v>
      </c>
      <c r="I889" s="109">
        <f t="shared" si="373"/>
        <v>31.07198362279307</v>
      </c>
      <c r="J889" s="108">
        <f t="shared" si="374"/>
        <v>0.15535991811396535</v>
      </c>
      <c r="K889" s="126" t="str">
        <f t="shared" si="348"/>
        <v>DEJAR</v>
      </c>
      <c r="L889" s="126" t="str">
        <f t="shared" si="349"/>
        <v>DEPURAR</v>
      </c>
      <c r="M889" s="126" t="str">
        <f t="shared" si="350"/>
        <v>DEPURAR</v>
      </c>
    </row>
    <row r="890" spans="1:13" x14ac:dyDescent="0.25">
      <c r="A890" s="33" t="s">
        <v>66</v>
      </c>
      <c r="B890" s="33">
        <v>19</v>
      </c>
      <c r="C890" s="33" t="s">
        <v>97</v>
      </c>
      <c r="D890" s="34">
        <v>13.687336667101691</v>
      </c>
      <c r="E890" s="42">
        <v>4</v>
      </c>
      <c r="F890" s="113">
        <f t="shared" si="347"/>
        <v>147.13933752930578</v>
      </c>
      <c r="G890" s="42">
        <v>0.1</v>
      </c>
      <c r="H890" s="33" t="s">
        <v>153</v>
      </c>
      <c r="I890" s="109">
        <f t="shared" si="373"/>
        <v>42.22722295144743</v>
      </c>
      <c r="J890" s="108">
        <f t="shared" si="374"/>
        <v>0.21113611475723715</v>
      </c>
      <c r="K890" s="126" t="str">
        <f t="shared" si="348"/>
        <v>DEJAR</v>
      </c>
      <c r="L890" s="126" t="str">
        <f t="shared" si="349"/>
        <v>DEPURAR</v>
      </c>
      <c r="M890" s="126" t="str">
        <f t="shared" si="350"/>
        <v>DEPURAR</v>
      </c>
    </row>
    <row r="891" spans="1:13" x14ac:dyDescent="0.25">
      <c r="A891" s="33" t="s">
        <v>66</v>
      </c>
      <c r="B891" s="33">
        <v>20</v>
      </c>
      <c r="C891" s="33" t="s">
        <v>97</v>
      </c>
      <c r="D891" s="34">
        <v>21.326780388274727</v>
      </c>
      <c r="E891" s="42">
        <v>8</v>
      </c>
      <c r="F891" s="113">
        <f t="shared" si="347"/>
        <v>357.22470858250597</v>
      </c>
      <c r="G891" s="42">
        <v>0.1</v>
      </c>
      <c r="H891" s="33" t="s">
        <v>153</v>
      </c>
      <c r="I891" s="109">
        <f t="shared" si="373"/>
        <v>82.102745688765523</v>
      </c>
      <c r="J891" s="108">
        <f t="shared" si="374"/>
        <v>0.41051372844382761</v>
      </c>
      <c r="K891" s="126" t="str">
        <f t="shared" si="348"/>
        <v>DEJAR</v>
      </c>
      <c r="L891" s="126" t="str">
        <f t="shared" si="349"/>
        <v>DEJAR</v>
      </c>
      <c r="M891" s="126" t="str">
        <f t="shared" si="350"/>
        <v>DEJAR</v>
      </c>
    </row>
    <row r="892" spans="1:13" x14ac:dyDescent="0.25">
      <c r="A892" s="33" t="s">
        <v>66</v>
      </c>
      <c r="B892" s="33">
        <v>21</v>
      </c>
      <c r="C892" s="33" t="s">
        <v>97</v>
      </c>
      <c r="D892" s="34">
        <v>22.600021008470232</v>
      </c>
      <c r="E892" s="42">
        <v>4</v>
      </c>
      <c r="F892" s="113">
        <f t="shared" si="347"/>
        <v>401.15164980272056</v>
      </c>
      <c r="G892" s="42">
        <v>0.1</v>
      </c>
      <c r="H892" s="33" t="s">
        <v>153</v>
      </c>
      <c r="I892" s="109">
        <f t="shared" si="373"/>
        <v>42.22722295144743</v>
      </c>
      <c r="J892" s="108">
        <f t="shared" si="374"/>
        <v>0.21113611475723715</v>
      </c>
      <c r="K892" s="126" t="str">
        <f t="shared" si="348"/>
        <v>DEJAR</v>
      </c>
      <c r="L892" s="126" t="str">
        <f t="shared" si="349"/>
        <v>DEPURAR</v>
      </c>
      <c r="M892" s="126" t="str">
        <f t="shared" si="350"/>
        <v>DEPURAR</v>
      </c>
    </row>
    <row r="893" spans="1:13" x14ac:dyDescent="0.25">
      <c r="A893" s="33" t="s">
        <v>66</v>
      </c>
      <c r="B893" s="33">
        <v>22</v>
      </c>
      <c r="C893" s="33" t="s">
        <v>106</v>
      </c>
      <c r="D893" s="34">
        <v>15.915507752443826</v>
      </c>
      <c r="E893" s="42">
        <v>20</v>
      </c>
      <c r="F893" s="113">
        <f t="shared" si="347"/>
        <v>198.94448016401537</v>
      </c>
      <c r="G893" s="42">
        <v>0.1</v>
      </c>
      <c r="H893" s="33" t="s">
        <v>170</v>
      </c>
      <c r="I893" s="107">
        <f t="shared" ref="I893:I894" si="375">0.13647*D893^2.38351</f>
        <v>99.905263103015685</v>
      </c>
      <c r="J893" s="108">
        <f t="shared" ref="J893:J896" si="376">(I893/1000)*0.5/G893</f>
        <v>0.49952631551507842</v>
      </c>
      <c r="K893" s="126" t="str">
        <f t="shared" si="348"/>
        <v>DEJAR</v>
      </c>
      <c r="L893" s="126" t="str">
        <f t="shared" si="349"/>
        <v>DEJAR</v>
      </c>
      <c r="M893" s="126" t="str">
        <f t="shared" si="350"/>
        <v>DEJAR</v>
      </c>
    </row>
    <row r="894" spans="1:13" x14ac:dyDescent="0.25">
      <c r="A894" s="33" t="s">
        <v>66</v>
      </c>
      <c r="B894" s="33">
        <v>23</v>
      </c>
      <c r="C894" s="33" t="s">
        <v>106</v>
      </c>
      <c r="D894" s="34">
        <v>16.870438217590458</v>
      </c>
      <c r="E894" s="42">
        <v>15</v>
      </c>
      <c r="F894" s="113">
        <f t="shared" si="347"/>
        <v>223.53401791228774</v>
      </c>
      <c r="G894" s="42">
        <v>0.1</v>
      </c>
      <c r="H894" s="33" t="s">
        <v>170</v>
      </c>
      <c r="I894" s="107">
        <f t="shared" si="375"/>
        <v>114.79028939810112</v>
      </c>
      <c r="J894" s="108">
        <f t="shared" si="376"/>
        <v>0.5739514469905056</v>
      </c>
      <c r="K894" s="126" t="str">
        <f t="shared" si="348"/>
        <v>DEJAR</v>
      </c>
      <c r="L894" s="126" t="str">
        <f t="shared" si="349"/>
        <v>DEJAR</v>
      </c>
      <c r="M894" s="126" t="str">
        <f t="shared" si="350"/>
        <v>DEJAR</v>
      </c>
    </row>
    <row r="895" spans="1:13" x14ac:dyDescent="0.25">
      <c r="A895" s="33" t="s">
        <v>66</v>
      </c>
      <c r="B895" s="33">
        <v>24</v>
      </c>
      <c r="C895" s="33" t="s">
        <v>97</v>
      </c>
      <c r="D895" s="34">
        <v>17.507058527688208</v>
      </c>
      <c r="E895" s="42">
        <v>3</v>
      </c>
      <c r="F895" s="113">
        <f t="shared" si="347"/>
        <v>240.72282099845862</v>
      </c>
      <c r="G895" s="42">
        <v>0.1</v>
      </c>
      <c r="H895" s="33" t="s">
        <v>153</v>
      </c>
      <c r="I895" s="109">
        <f t="shared" ref="I895:I896" si="377">6.666+(12.826*(E895)^0.5)*LN(E895)</f>
        <v>31.07198362279307</v>
      </c>
      <c r="J895" s="108">
        <f t="shared" si="376"/>
        <v>0.15535991811396535</v>
      </c>
      <c r="K895" s="126" t="str">
        <f t="shared" si="348"/>
        <v>DEJAR</v>
      </c>
      <c r="L895" s="126" t="str">
        <f t="shared" si="349"/>
        <v>DEPURAR</v>
      </c>
      <c r="M895" s="126" t="str">
        <f t="shared" si="350"/>
        <v>DEPURAR</v>
      </c>
    </row>
    <row r="896" spans="1:13" x14ac:dyDescent="0.25">
      <c r="A896" s="33" t="s">
        <v>66</v>
      </c>
      <c r="B896" s="33">
        <v>25</v>
      </c>
      <c r="C896" s="33" t="s">
        <v>97</v>
      </c>
      <c r="D896" s="34">
        <v>14.642267132248321</v>
      </c>
      <c r="E896" s="42">
        <v>5</v>
      </c>
      <c r="F896" s="113">
        <f t="shared" si="347"/>
        <v>168.38660801082264</v>
      </c>
      <c r="G896" s="42">
        <v>0.1</v>
      </c>
      <c r="H896" s="33" t="s">
        <v>153</v>
      </c>
      <c r="I896" s="109">
        <f t="shared" si="377"/>
        <v>52.824370122452407</v>
      </c>
      <c r="J896" s="108">
        <f t="shared" si="376"/>
        <v>0.26412185061226201</v>
      </c>
      <c r="K896" s="126" t="str">
        <f t="shared" si="348"/>
        <v>DEJAR</v>
      </c>
      <c r="L896" s="126" t="str">
        <f t="shared" si="349"/>
        <v>DEJAR</v>
      </c>
      <c r="M896" s="126" t="str">
        <f t="shared" si="350"/>
        <v>DEJAR</v>
      </c>
    </row>
    <row r="897" spans="1:13" x14ac:dyDescent="0.25">
      <c r="A897" s="33" t="s">
        <v>66</v>
      </c>
      <c r="B897" s="33">
        <v>26</v>
      </c>
      <c r="C897" s="33" t="s">
        <v>96</v>
      </c>
      <c r="D897" s="34">
        <v>35.014117055376417</v>
      </c>
      <c r="E897" s="42">
        <v>8</v>
      </c>
      <c r="F897" s="113">
        <f t="shared" si="347"/>
        <v>962.89128399383446</v>
      </c>
      <c r="G897" s="42">
        <v>0.1</v>
      </c>
      <c r="H897" s="33" t="s">
        <v>170</v>
      </c>
      <c r="I897" s="107">
        <f>0.13647*D897^2.38351</f>
        <v>654.26886201952004</v>
      </c>
      <c r="J897" s="108">
        <f>(I897/1000)*0.5/G897</f>
        <v>3.2713443100976001</v>
      </c>
      <c r="K897" s="126" t="str">
        <f t="shared" si="348"/>
        <v>DEJAR</v>
      </c>
      <c r="L897" s="126" t="str">
        <f t="shared" si="349"/>
        <v>DEJAR</v>
      </c>
      <c r="M897" s="126" t="str">
        <f t="shared" si="350"/>
        <v>DEJAR</v>
      </c>
    </row>
    <row r="898" spans="1:13" x14ac:dyDescent="0.25">
      <c r="A898" s="33" t="s">
        <v>66</v>
      </c>
      <c r="B898" s="33">
        <v>27</v>
      </c>
      <c r="C898" s="33" t="s">
        <v>97</v>
      </c>
      <c r="D898" s="34">
        <v>15.915507752443826</v>
      </c>
      <c r="E898" s="42">
        <v>5</v>
      </c>
      <c r="F898" s="113">
        <f t="shared" si="347"/>
        <v>198.94448016401537</v>
      </c>
      <c r="G898" s="42">
        <v>0.1</v>
      </c>
      <c r="H898" s="33" t="s">
        <v>153</v>
      </c>
      <c r="I898" s="109">
        <f t="shared" ref="I898:I899" si="378">6.666+(12.826*(E898)^0.5)*LN(E898)</f>
        <v>52.824370122452407</v>
      </c>
      <c r="J898" s="108">
        <f t="shared" ref="J898:J899" si="379">(I898/1000)*0.5/G898</f>
        <v>0.26412185061226201</v>
      </c>
      <c r="K898" s="126" t="str">
        <f t="shared" si="348"/>
        <v>DEJAR</v>
      </c>
      <c r="L898" s="126" t="str">
        <f t="shared" si="349"/>
        <v>DEJAR</v>
      </c>
      <c r="M898" s="126" t="str">
        <f t="shared" si="350"/>
        <v>DEJAR</v>
      </c>
    </row>
    <row r="899" spans="1:13" x14ac:dyDescent="0.25">
      <c r="A899" s="33" t="s">
        <v>66</v>
      </c>
      <c r="B899" s="33">
        <v>28</v>
      </c>
      <c r="C899" s="33" t="s">
        <v>97</v>
      </c>
      <c r="D899" s="34">
        <v>22.281710853421359</v>
      </c>
      <c r="E899" s="42">
        <v>5</v>
      </c>
      <c r="F899" s="113">
        <f t="shared" ref="F899:F962" si="380">(3.1416/4)*D899^2</f>
        <v>389.93118112147022</v>
      </c>
      <c r="G899" s="42">
        <v>0.1</v>
      </c>
      <c r="H899" s="33" t="s">
        <v>153</v>
      </c>
      <c r="I899" s="109">
        <f t="shared" si="378"/>
        <v>52.824370122452407</v>
      </c>
      <c r="J899" s="108">
        <f t="shared" si="379"/>
        <v>0.26412185061226201</v>
      </c>
      <c r="K899" s="126" t="str">
        <f t="shared" ref="K899:K962" si="381">+IF(D899&gt;=10,"DEJAR","DEPURAR")</f>
        <v>DEJAR</v>
      </c>
      <c r="L899" s="126" t="str">
        <f t="shared" ref="L899:L962" si="382">+IF(E899&gt;=5,"DEJAR","DEPURAR")</f>
        <v>DEJAR</v>
      </c>
      <c r="M899" s="126" t="str">
        <f t="shared" ref="M899:M962" si="383">+IF(AND(K899="DEJAR",L899="DEJAR"),"DEJAR","DEPURAR")</f>
        <v>DEJAR</v>
      </c>
    </row>
    <row r="900" spans="1:13" x14ac:dyDescent="0.25">
      <c r="A900" s="33" t="s">
        <v>66</v>
      </c>
      <c r="B900" s="33">
        <v>29</v>
      </c>
      <c r="C900" s="33" t="s">
        <v>98</v>
      </c>
      <c r="D900" s="34">
        <v>29.284534264496642</v>
      </c>
      <c r="E900" s="42">
        <v>4</v>
      </c>
      <c r="F900" s="113">
        <f t="shared" si="380"/>
        <v>673.54643204329057</v>
      </c>
      <c r="G900" s="42">
        <v>0.1</v>
      </c>
      <c r="H900" s="33" t="s">
        <v>170</v>
      </c>
      <c r="I900" s="107">
        <f t="shared" ref="I900:I902" si="384">0.13647*D900^2.38351</f>
        <v>427.35057947961337</v>
      </c>
      <c r="J900" s="108">
        <f t="shared" ref="J900:J911" si="385">(I900/1000)*0.5/G900</f>
        <v>2.1367528973980665</v>
      </c>
      <c r="K900" s="126" t="str">
        <f t="shared" si="381"/>
        <v>DEJAR</v>
      </c>
      <c r="L900" s="126" t="str">
        <f t="shared" si="382"/>
        <v>DEPURAR</v>
      </c>
      <c r="M900" s="126" t="str">
        <f t="shared" si="383"/>
        <v>DEPURAR</v>
      </c>
    </row>
    <row r="901" spans="1:13" x14ac:dyDescent="0.25">
      <c r="A901" s="33" t="s">
        <v>66</v>
      </c>
      <c r="B901" s="33">
        <v>30</v>
      </c>
      <c r="C901" s="33" t="s">
        <v>133</v>
      </c>
      <c r="D901" s="34">
        <v>14.960577287297196</v>
      </c>
      <c r="E901" s="42">
        <v>8</v>
      </c>
      <c r="F901" s="113">
        <f t="shared" si="380"/>
        <v>175.78734267292398</v>
      </c>
      <c r="G901" s="42">
        <v>0.1</v>
      </c>
      <c r="H901" s="33" t="s">
        <v>170</v>
      </c>
      <c r="I901" s="107">
        <f t="shared" si="384"/>
        <v>86.206167554351623</v>
      </c>
      <c r="J901" s="108">
        <f t="shared" si="385"/>
        <v>0.4310308377717581</v>
      </c>
      <c r="K901" s="126" t="str">
        <f t="shared" si="381"/>
        <v>DEJAR</v>
      </c>
      <c r="L901" s="126" t="str">
        <f t="shared" si="382"/>
        <v>DEJAR</v>
      </c>
      <c r="M901" s="126" t="str">
        <f t="shared" si="383"/>
        <v>DEJAR</v>
      </c>
    </row>
    <row r="902" spans="1:13" x14ac:dyDescent="0.25">
      <c r="A902" s="33" t="s">
        <v>66</v>
      </c>
      <c r="B902" s="33">
        <v>31</v>
      </c>
      <c r="C902" s="33" t="s">
        <v>106</v>
      </c>
      <c r="D902" s="34">
        <v>10.504235116612925</v>
      </c>
      <c r="E902" s="42">
        <v>10</v>
      </c>
      <c r="F902" s="113">
        <f t="shared" si="380"/>
        <v>86.660215559445092</v>
      </c>
      <c r="G902" s="42">
        <v>0.1</v>
      </c>
      <c r="H902" s="33" t="s">
        <v>170</v>
      </c>
      <c r="I902" s="107">
        <f t="shared" si="384"/>
        <v>37.108169671246159</v>
      </c>
      <c r="J902" s="108">
        <f t="shared" si="385"/>
        <v>0.18554084835623078</v>
      </c>
      <c r="K902" s="126" t="str">
        <f t="shared" si="381"/>
        <v>DEJAR</v>
      </c>
      <c r="L902" s="126" t="str">
        <f t="shared" si="382"/>
        <v>DEJAR</v>
      </c>
      <c r="M902" s="126" t="str">
        <f t="shared" si="383"/>
        <v>DEJAR</v>
      </c>
    </row>
    <row r="903" spans="1:13" x14ac:dyDescent="0.25">
      <c r="A903" s="33" t="s">
        <v>66</v>
      </c>
      <c r="B903" s="33">
        <v>32</v>
      </c>
      <c r="C903" s="33" t="s">
        <v>97</v>
      </c>
      <c r="D903" s="34">
        <v>29.921154574594393</v>
      </c>
      <c r="E903" s="42">
        <v>3</v>
      </c>
      <c r="F903" s="113">
        <f t="shared" si="380"/>
        <v>703.14937069169594</v>
      </c>
      <c r="G903" s="42">
        <v>0.1</v>
      </c>
      <c r="H903" s="33" t="s">
        <v>153</v>
      </c>
      <c r="I903" s="109">
        <f t="shared" ref="I903:I911" si="386">6.666+(12.826*(E903)^0.5)*LN(E903)</f>
        <v>31.07198362279307</v>
      </c>
      <c r="J903" s="108">
        <f t="shared" si="385"/>
        <v>0.15535991811396535</v>
      </c>
      <c r="K903" s="126" t="str">
        <f t="shared" si="381"/>
        <v>DEJAR</v>
      </c>
      <c r="L903" s="126" t="str">
        <f t="shared" si="382"/>
        <v>DEPURAR</v>
      </c>
      <c r="M903" s="126" t="str">
        <f t="shared" si="383"/>
        <v>DEPURAR</v>
      </c>
    </row>
    <row r="904" spans="1:13" x14ac:dyDescent="0.25">
      <c r="A904" s="33" t="s">
        <v>66</v>
      </c>
      <c r="B904" s="33">
        <v>33</v>
      </c>
      <c r="C904" s="33" t="s">
        <v>97</v>
      </c>
      <c r="D904" s="34">
        <v>13.050716357003939</v>
      </c>
      <c r="E904" s="42">
        <v>5</v>
      </c>
      <c r="F904" s="113">
        <f t="shared" si="380"/>
        <v>133.77026846228395</v>
      </c>
      <c r="G904" s="42">
        <v>0.1</v>
      </c>
      <c r="H904" s="33" t="s">
        <v>153</v>
      </c>
      <c r="I904" s="109">
        <f t="shared" si="386"/>
        <v>52.824370122452407</v>
      </c>
      <c r="J904" s="108">
        <f t="shared" si="385"/>
        <v>0.26412185061226201</v>
      </c>
      <c r="K904" s="126" t="str">
        <f t="shared" si="381"/>
        <v>DEJAR</v>
      </c>
      <c r="L904" s="126" t="str">
        <f t="shared" si="382"/>
        <v>DEJAR</v>
      </c>
      <c r="M904" s="126" t="str">
        <f t="shared" si="383"/>
        <v>DEJAR</v>
      </c>
    </row>
    <row r="905" spans="1:13" x14ac:dyDescent="0.25">
      <c r="A905" s="33" t="s">
        <v>66</v>
      </c>
      <c r="B905" s="33">
        <v>34</v>
      </c>
      <c r="C905" s="33" t="s">
        <v>97</v>
      </c>
      <c r="D905" s="34">
        <v>10.822545271661802</v>
      </c>
      <c r="E905" s="42">
        <v>1.5</v>
      </c>
      <c r="F905" s="113">
        <f t="shared" si="380"/>
        <v>91.99192762784071</v>
      </c>
      <c r="G905" s="42">
        <v>0.1</v>
      </c>
      <c r="H905" s="33" t="s">
        <v>153</v>
      </c>
      <c r="I905" s="109">
        <f t="shared" si="386"/>
        <v>13.035280163655273</v>
      </c>
      <c r="J905" s="108">
        <f t="shared" si="385"/>
        <v>6.5176400818276359E-2</v>
      </c>
      <c r="K905" s="126" t="str">
        <f t="shared" si="381"/>
        <v>DEJAR</v>
      </c>
      <c r="L905" s="126" t="str">
        <f t="shared" si="382"/>
        <v>DEPURAR</v>
      </c>
      <c r="M905" s="126" t="str">
        <f t="shared" si="383"/>
        <v>DEPURAR</v>
      </c>
    </row>
    <row r="906" spans="1:13" x14ac:dyDescent="0.25">
      <c r="A906" s="33" t="s">
        <v>66</v>
      </c>
      <c r="B906" s="33">
        <v>35</v>
      </c>
      <c r="C906" s="33" t="s">
        <v>97</v>
      </c>
      <c r="D906" s="34">
        <v>17.507058527688208</v>
      </c>
      <c r="E906" s="42">
        <v>3</v>
      </c>
      <c r="F906" s="113">
        <f t="shared" si="380"/>
        <v>240.72282099845862</v>
      </c>
      <c r="G906" s="42">
        <v>0.1</v>
      </c>
      <c r="H906" s="33" t="s">
        <v>153</v>
      </c>
      <c r="I906" s="109">
        <f t="shared" si="386"/>
        <v>31.07198362279307</v>
      </c>
      <c r="J906" s="108">
        <f t="shared" si="385"/>
        <v>0.15535991811396535</v>
      </c>
      <c r="K906" s="126" t="str">
        <f t="shared" si="381"/>
        <v>DEJAR</v>
      </c>
      <c r="L906" s="126" t="str">
        <f t="shared" si="382"/>
        <v>DEPURAR</v>
      </c>
      <c r="M906" s="126" t="str">
        <f t="shared" si="383"/>
        <v>DEPURAR</v>
      </c>
    </row>
    <row r="907" spans="1:13" x14ac:dyDescent="0.25">
      <c r="A907" s="33" t="s">
        <v>66</v>
      </c>
      <c r="B907" s="33">
        <v>36</v>
      </c>
      <c r="C907" s="33" t="s">
        <v>97</v>
      </c>
      <c r="D907" s="34">
        <v>15.915507752443826</v>
      </c>
      <c r="E907" s="42">
        <v>4</v>
      </c>
      <c r="F907" s="113">
        <f t="shared" si="380"/>
        <v>198.94448016401537</v>
      </c>
      <c r="G907" s="42">
        <v>0.1</v>
      </c>
      <c r="H907" s="33" t="s">
        <v>153</v>
      </c>
      <c r="I907" s="109">
        <f t="shared" si="386"/>
        <v>42.22722295144743</v>
      </c>
      <c r="J907" s="108">
        <f t="shared" si="385"/>
        <v>0.21113611475723715</v>
      </c>
      <c r="K907" s="126" t="str">
        <f t="shared" si="381"/>
        <v>DEJAR</v>
      </c>
      <c r="L907" s="126" t="str">
        <f t="shared" si="382"/>
        <v>DEPURAR</v>
      </c>
      <c r="M907" s="126" t="str">
        <f t="shared" si="383"/>
        <v>DEPURAR</v>
      </c>
    </row>
    <row r="908" spans="1:13" x14ac:dyDescent="0.25">
      <c r="A908" s="33" t="s">
        <v>66</v>
      </c>
      <c r="B908" s="33">
        <v>37</v>
      </c>
      <c r="C908" s="33" t="s">
        <v>97</v>
      </c>
      <c r="D908" s="34">
        <v>19.735229613030345</v>
      </c>
      <c r="E908" s="42">
        <v>3.5</v>
      </c>
      <c r="F908" s="113">
        <f t="shared" si="380"/>
        <v>305.89703270019004</v>
      </c>
      <c r="G908" s="42">
        <v>0.1</v>
      </c>
      <c r="H908" s="33" t="s">
        <v>153</v>
      </c>
      <c r="I908" s="109">
        <f t="shared" si="386"/>
        <v>36.726359143258605</v>
      </c>
      <c r="J908" s="108">
        <f t="shared" si="385"/>
        <v>0.18363179571629301</v>
      </c>
      <c r="K908" s="126" t="str">
        <f t="shared" si="381"/>
        <v>DEJAR</v>
      </c>
      <c r="L908" s="126" t="str">
        <f t="shared" si="382"/>
        <v>DEPURAR</v>
      </c>
      <c r="M908" s="126" t="str">
        <f t="shared" si="383"/>
        <v>DEPURAR</v>
      </c>
    </row>
    <row r="909" spans="1:13" x14ac:dyDescent="0.25">
      <c r="A909" s="33" t="s">
        <v>66</v>
      </c>
      <c r="B909" s="33">
        <v>38</v>
      </c>
      <c r="C909" s="33" t="s">
        <v>97</v>
      </c>
      <c r="D909" s="34">
        <v>32.467635814985407</v>
      </c>
      <c r="E909" s="42">
        <v>12</v>
      </c>
      <c r="F909" s="113">
        <f t="shared" si="380"/>
        <v>827.9273486505665</v>
      </c>
      <c r="G909" s="42">
        <v>0.1</v>
      </c>
      <c r="H909" s="33" t="s">
        <v>153</v>
      </c>
      <c r="I909" s="109">
        <f t="shared" si="386"/>
        <v>117.07181217677756</v>
      </c>
      <c r="J909" s="108">
        <f t="shared" si="385"/>
        <v>0.58535906088388778</v>
      </c>
      <c r="K909" s="126" t="str">
        <f t="shared" si="381"/>
        <v>DEJAR</v>
      </c>
      <c r="L909" s="126" t="str">
        <f t="shared" si="382"/>
        <v>DEJAR</v>
      </c>
      <c r="M909" s="126" t="str">
        <f t="shared" si="383"/>
        <v>DEJAR</v>
      </c>
    </row>
    <row r="910" spans="1:13" x14ac:dyDescent="0.25">
      <c r="A910" s="33" t="s">
        <v>66</v>
      </c>
      <c r="B910" s="33">
        <v>39</v>
      </c>
      <c r="C910" s="33" t="s">
        <v>97</v>
      </c>
      <c r="D910" s="34">
        <v>23.236641318567987</v>
      </c>
      <c r="E910" s="42">
        <v>4</v>
      </c>
      <c r="F910" s="113">
        <f t="shared" si="380"/>
        <v>424.07005391761521</v>
      </c>
      <c r="G910" s="42">
        <v>0.1</v>
      </c>
      <c r="H910" s="33" t="s">
        <v>153</v>
      </c>
      <c r="I910" s="109">
        <f t="shared" si="386"/>
        <v>42.22722295144743</v>
      </c>
      <c r="J910" s="108">
        <f t="shared" si="385"/>
        <v>0.21113611475723715</v>
      </c>
      <c r="K910" s="126" t="str">
        <f t="shared" si="381"/>
        <v>DEJAR</v>
      </c>
      <c r="L910" s="126" t="str">
        <f t="shared" si="382"/>
        <v>DEPURAR</v>
      </c>
      <c r="M910" s="126" t="str">
        <f t="shared" si="383"/>
        <v>DEPURAR</v>
      </c>
    </row>
    <row r="911" spans="1:13" x14ac:dyDescent="0.25">
      <c r="A911" s="33" t="s">
        <v>66</v>
      </c>
      <c r="B911" s="33">
        <v>40</v>
      </c>
      <c r="C911" s="33" t="s">
        <v>97</v>
      </c>
      <c r="D911" s="34">
        <v>19.098609302932591</v>
      </c>
      <c r="E911" s="42">
        <v>10</v>
      </c>
      <c r="F911" s="113">
        <f t="shared" si="380"/>
        <v>286.48005143618212</v>
      </c>
      <c r="G911" s="42">
        <v>0.1</v>
      </c>
      <c r="H911" s="33" t="s">
        <v>153</v>
      </c>
      <c r="I911" s="109">
        <f t="shared" si="386"/>
        <v>100.05740827111657</v>
      </c>
      <c r="J911" s="108">
        <f t="shared" si="385"/>
        <v>0.50028704135558288</v>
      </c>
      <c r="K911" s="126" t="str">
        <f t="shared" si="381"/>
        <v>DEJAR</v>
      </c>
      <c r="L911" s="126" t="str">
        <f t="shared" si="382"/>
        <v>DEJAR</v>
      </c>
      <c r="M911" s="126" t="str">
        <f t="shared" si="383"/>
        <v>DEJAR</v>
      </c>
    </row>
    <row r="912" spans="1:13" x14ac:dyDescent="0.25">
      <c r="A912" s="33" t="s">
        <v>66</v>
      </c>
      <c r="B912" s="33">
        <v>41</v>
      </c>
      <c r="C912" s="33" t="s">
        <v>96</v>
      </c>
      <c r="D912" s="34">
        <v>95.174736359614087</v>
      </c>
      <c r="E912" s="42">
        <v>28</v>
      </c>
      <c r="F912" s="113">
        <f t="shared" si="380"/>
        <v>7114.3341884572565</v>
      </c>
      <c r="G912" s="42">
        <v>0.1</v>
      </c>
      <c r="H912" s="33" t="s">
        <v>170</v>
      </c>
      <c r="I912" s="107">
        <f>0.13647*D912^2.38351</f>
        <v>7093.5462864656483</v>
      </c>
      <c r="J912" s="108">
        <f>(I912/1000)*0.5/G912</f>
        <v>35.467731432328243</v>
      </c>
      <c r="K912" s="126" t="str">
        <f t="shared" si="381"/>
        <v>DEJAR</v>
      </c>
      <c r="L912" s="126" t="str">
        <f t="shared" si="382"/>
        <v>DEJAR</v>
      </c>
      <c r="M912" s="126" t="str">
        <f t="shared" si="383"/>
        <v>DEJAR</v>
      </c>
    </row>
    <row r="913" spans="1:13" x14ac:dyDescent="0.25">
      <c r="A913" s="33" t="s">
        <v>66</v>
      </c>
      <c r="B913" s="33">
        <v>42</v>
      </c>
      <c r="C913" s="33" t="s">
        <v>97</v>
      </c>
      <c r="D913" s="34">
        <v>1.2732406201955062</v>
      </c>
      <c r="E913" s="42">
        <v>3</v>
      </c>
      <c r="F913" s="113">
        <f t="shared" si="380"/>
        <v>1.2732446730496987</v>
      </c>
      <c r="G913" s="42">
        <v>0.1</v>
      </c>
      <c r="H913" s="33" t="s">
        <v>153</v>
      </c>
      <c r="I913" s="109">
        <f t="shared" ref="I913:I929" si="387">6.666+(12.826*(E913)^0.5)*LN(E913)</f>
        <v>31.07198362279307</v>
      </c>
      <c r="J913" s="108">
        <f t="shared" ref="J913:J929" si="388">(I913/1000)*0.5/G913</f>
        <v>0.15535991811396535</v>
      </c>
      <c r="K913" s="126" t="str">
        <f t="shared" si="381"/>
        <v>DEPURAR</v>
      </c>
      <c r="L913" s="126" t="str">
        <f t="shared" si="382"/>
        <v>DEPURAR</v>
      </c>
      <c r="M913" s="126" t="str">
        <f t="shared" si="383"/>
        <v>DEPURAR</v>
      </c>
    </row>
    <row r="914" spans="1:13" x14ac:dyDescent="0.25">
      <c r="A914" s="33" t="s">
        <v>66</v>
      </c>
      <c r="B914" s="33">
        <v>43</v>
      </c>
      <c r="C914" s="33" t="s">
        <v>97</v>
      </c>
      <c r="D914" s="34">
        <v>11.777475736808432</v>
      </c>
      <c r="E914" s="42">
        <v>4</v>
      </c>
      <c r="F914" s="113">
        <f t="shared" si="380"/>
        <v>108.94199733781484</v>
      </c>
      <c r="G914" s="42">
        <v>0.1</v>
      </c>
      <c r="H914" s="33" t="s">
        <v>153</v>
      </c>
      <c r="I914" s="109">
        <f t="shared" si="387"/>
        <v>42.22722295144743</v>
      </c>
      <c r="J914" s="108">
        <f t="shared" si="388"/>
        <v>0.21113611475723715</v>
      </c>
      <c r="K914" s="126" t="str">
        <f t="shared" si="381"/>
        <v>DEJAR</v>
      </c>
      <c r="L914" s="126" t="str">
        <f t="shared" si="382"/>
        <v>DEPURAR</v>
      </c>
      <c r="M914" s="126" t="str">
        <f t="shared" si="383"/>
        <v>DEPURAR</v>
      </c>
    </row>
    <row r="915" spans="1:13" x14ac:dyDescent="0.25">
      <c r="A915" s="33" t="s">
        <v>66</v>
      </c>
      <c r="B915" s="33">
        <v>44</v>
      </c>
      <c r="C915" s="33" t="s">
        <v>97</v>
      </c>
      <c r="D915" s="34">
        <v>10.822545271661802</v>
      </c>
      <c r="E915" s="42">
        <v>3</v>
      </c>
      <c r="F915" s="113">
        <f t="shared" si="380"/>
        <v>91.99192762784071</v>
      </c>
      <c r="G915" s="42">
        <v>0.1</v>
      </c>
      <c r="H915" s="33" t="s">
        <v>153</v>
      </c>
      <c r="I915" s="109">
        <f t="shared" si="387"/>
        <v>31.07198362279307</v>
      </c>
      <c r="J915" s="108">
        <f t="shared" si="388"/>
        <v>0.15535991811396535</v>
      </c>
      <c r="K915" s="126" t="str">
        <f t="shared" si="381"/>
        <v>DEJAR</v>
      </c>
      <c r="L915" s="126" t="str">
        <f t="shared" si="382"/>
        <v>DEPURAR</v>
      </c>
      <c r="M915" s="126" t="str">
        <f t="shared" si="383"/>
        <v>DEPURAR</v>
      </c>
    </row>
    <row r="916" spans="1:13" x14ac:dyDescent="0.25">
      <c r="A916" s="33" t="s">
        <v>66</v>
      </c>
      <c r="B916" s="33">
        <v>45</v>
      </c>
      <c r="C916" s="33" t="s">
        <v>97</v>
      </c>
      <c r="D916" s="34">
        <v>17.507058527688208</v>
      </c>
      <c r="E916" s="42">
        <v>3</v>
      </c>
      <c r="F916" s="113">
        <f t="shared" si="380"/>
        <v>240.72282099845862</v>
      </c>
      <c r="G916" s="42">
        <v>0.1</v>
      </c>
      <c r="H916" s="33" t="s">
        <v>153</v>
      </c>
      <c r="I916" s="109">
        <f t="shared" si="387"/>
        <v>31.07198362279307</v>
      </c>
      <c r="J916" s="108">
        <f t="shared" si="388"/>
        <v>0.15535991811396535</v>
      </c>
      <c r="K916" s="126" t="str">
        <f t="shared" si="381"/>
        <v>DEJAR</v>
      </c>
      <c r="L916" s="126" t="str">
        <f t="shared" si="382"/>
        <v>DEPURAR</v>
      </c>
      <c r="M916" s="126" t="str">
        <f t="shared" si="383"/>
        <v>DEPURAR</v>
      </c>
    </row>
    <row r="917" spans="1:13" x14ac:dyDescent="0.25">
      <c r="A917" s="33" t="s">
        <v>66</v>
      </c>
      <c r="B917" s="33">
        <v>46</v>
      </c>
      <c r="C917" s="33" t="s">
        <v>97</v>
      </c>
      <c r="D917" s="34">
        <v>11.777475736808432</v>
      </c>
      <c r="E917" s="42">
        <v>5</v>
      </c>
      <c r="F917" s="113">
        <f t="shared" si="380"/>
        <v>108.94199733781484</v>
      </c>
      <c r="G917" s="42">
        <v>0.1</v>
      </c>
      <c r="H917" s="33" t="s">
        <v>153</v>
      </c>
      <c r="I917" s="109">
        <f t="shared" si="387"/>
        <v>52.824370122452407</v>
      </c>
      <c r="J917" s="108">
        <f t="shared" si="388"/>
        <v>0.26412185061226201</v>
      </c>
      <c r="K917" s="126" t="str">
        <f t="shared" si="381"/>
        <v>DEJAR</v>
      </c>
      <c r="L917" s="126" t="str">
        <f t="shared" si="382"/>
        <v>DEJAR</v>
      </c>
      <c r="M917" s="126" t="str">
        <f t="shared" si="383"/>
        <v>DEJAR</v>
      </c>
    </row>
    <row r="918" spans="1:13" x14ac:dyDescent="0.25">
      <c r="A918" s="33" t="s">
        <v>66</v>
      </c>
      <c r="B918" s="33">
        <v>47</v>
      </c>
      <c r="C918" s="33" t="s">
        <v>97</v>
      </c>
      <c r="D918" s="34">
        <v>24.191571783714618</v>
      </c>
      <c r="E918" s="42">
        <v>8</v>
      </c>
      <c r="F918" s="113">
        <f t="shared" si="380"/>
        <v>459.64132697094118</v>
      </c>
      <c r="G918" s="42">
        <v>0.1</v>
      </c>
      <c r="H918" s="33" t="s">
        <v>153</v>
      </c>
      <c r="I918" s="109">
        <f t="shared" si="387"/>
        <v>82.102745688765523</v>
      </c>
      <c r="J918" s="108">
        <f t="shared" si="388"/>
        <v>0.41051372844382761</v>
      </c>
      <c r="K918" s="126" t="str">
        <f t="shared" si="381"/>
        <v>DEJAR</v>
      </c>
      <c r="L918" s="126" t="str">
        <f t="shared" si="382"/>
        <v>DEJAR</v>
      </c>
      <c r="M918" s="126" t="str">
        <f t="shared" si="383"/>
        <v>DEJAR</v>
      </c>
    </row>
    <row r="919" spans="1:13" x14ac:dyDescent="0.25">
      <c r="A919" s="33" t="s">
        <v>66</v>
      </c>
      <c r="B919" s="33">
        <v>48</v>
      </c>
      <c r="C919" s="33" t="s">
        <v>97</v>
      </c>
      <c r="D919" s="34">
        <v>19.098609302932591</v>
      </c>
      <c r="E919" s="42">
        <v>5</v>
      </c>
      <c r="F919" s="113">
        <f t="shared" si="380"/>
        <v>286.48005143618212</v>
      </c>
      <c r="G919" s="42">
        <v>0.1</v>
      </c>
      <c r="H919" s="33" t="s">
        <v>153</v>
      </c>
      <c r="I919" s="109">
        <f t="shared" si="387"/>
        <v>52.824370122452407</v>
      </c>
      <c r="J919" s="108">
        <f t="shared" si="388"/>
        <v>0.26412185061226201</v>
      </c>
      <c r="K919" s="126" t="str">
        <f t="shared" si="381"/>
        <v>DEJAR</v>
      </c>
      <c r="L919" s="126" t="str">
        <f t="shared" si="382"/>
        <v>DEJAR</v>
      </c>
      <c r="M919" s="126" t="str">
        <f t="shared" si="383"/>
        <v>DEJAR</v>
      </c>
    </row>
    <row r="920" spans="1:13" x14ac:dyDescent="0.25">
      <c r="A920" s="33" t="s">
        <v>66</v>
      </c>
      <c r="B920" s="33">
        <v>49</v>
      </c>
      <c r="C920" s="33" t="s">
        <v>97</v>
      </c>
      <c r="D920" s="34">
        <v>12.414096046906185</v>
      </c>
      <c r="E920" s="42">
        <v>3</v>
      </c>
      <c r="F920" s="113">
        <f t="shared" si="380"/>
        <v>121.03782173178695</v>
      </c>
      <c r="G920" s="42">
        <v>0.1</v>
      </c>
      <c r="H920" s="33" t="s">
        <v>153</v>
      </c>
      <c r="I920" s="109">
        <f t="shared" si="387"/>
        <v>31.07198362279307</v>
      </c>
      <c r="J920" s="108">
        <f t="shared" si="388"/>
        <v>0.15535991811396535</v>
      </c>
      <c r="K920" s="126" t="str">
        <f t="shared" si="381"/>
        <v>DEJAR</v>
      </c>
      <c r="L920" s="126" t="str">
        <f t="shared" si="382"/>
        <v>DEPURAR</v>
      </c>
      <c r="M920" s="126" t="str">
        <f t="shared" si="383"/>
        <v>DEPURAR</v>
      </c>
    </row>
    <row r="921" spans="1:13" x14ac:dyDescent="0.25">
      <c r="A921" s="33" t="s">
        <v>66</v>
      </c>
      <c r="B921" s="33">
        <v>50</v>
      </c>
      <c r="C921" s="33" t="s">
        <v>97</v>
      </c>
      <c r="D921" s="34">
        <v>14.005646822150567</v>
      </c>
      <c r="E921" s="42">
        <v>8</v>
      </c>
      <c r="F921" s="113">
        <f t="shared" si="380"/>
        <v>154.06260543901348</v>
      </c>
      <c r="G921" s="42">
        <v>0.1</v>
      </c>
      <c r="H921" s="33" t="s">
        <v>153</v>
      </c>
      <c r="I921" s="109">
        <f t="shared" si="387"/>
        <v>82.102745688765523</v>
      </c>
      <c r="J921" s="108">
        <f t="shared" si="388"/>
        <v>0.41051372844382761</v>
      </c>
      <c r="K921" s="126" t="str">
        <f t="shared" si="381"/>
        <v>DEJAR</v>
      </c>
      <c r="L921" s="126" t="str">
        <f t="shared" si="382"/>
        <v>DEJAR</v>
      </c>
      <c r="M921" s="126" t="str">
        <f t="shared" si="383"/>
        <v>DEJAR</v>
      </c>
    </row>
    <row r="922" spans="1:13" x14ac:dyDescent="0.25">
      <c r="A922" s="33" t="s">
        <v>66</v>
      </c>
      <c r="B922" s="33">
        <v>51</v>
      </c>
      <c r="C922" s="33" t="s">
        <v>97</v>
      </c>
      <c r="D922" s="34">
        <v>28.647913954398888</v>
      </c>
      <c r="E922" s="42">
        <v>10</v>
      </c>
      <c r="F922" s="113">
        <f t="shared" si="380"/>
        <v>644.58011573140982</v>
      </c>
      <c r="G922" s="42">
        <v>0.1</v>
      </c>
      <c r="H922" s="33" t="s">
        <v>153</v>
      </c>
      <c r="I922" s="109">
        <f t="shared" si="387"/>
        <v>100.05740827111657</v>
      </c>
      <c r="J922" s="108">
        <f t="shared" si="388"/>
        <v>0.50028704135558288</v>
      </c>
      <c r="K922" s="126" t="str">
        <f t="shared" si="381"/>
        <v>DEJAR</v>
      </c>
      <c r="L922" s="126" t="str">
        <f t="shared" si="382"/>
        <v>DEJAR</v>
      </c>
      <c r="M922" s="126" t="str">
        <f t="shared" si="383"/>
        <v>DEJAR</v>
      </c>
    </row>
    <row r="923" spans="1:13" x14ac:dyDescent="0.25">
      <c r="A923" s="33" t="s">
        <v>66</v>
      </c>
      <c r="B923" s="33">
        <v>52</v>
      </c>
      <c r="C923" s="33" t="s">
        <v>97</v>
      </c>
      <c r="D923" s="34">
        <v>14.960577287297196</v>
      </c>
      <c r="E923" s="42">
        <v>5</v>
      </c>
      <c r="F923" s="113">
        <f t="shared" si="380"/>
        <v>175.78734267292398</v>
      </c>
      <c r="G923" s="42">
        <v>0.1</v>
      </c>
      <c r="H923" s="33" t="s">
        <v>153</v>
      </c>
      <c r="I923" s="109">
        <f t="shared" si="387"/>
        <v>52.824370122452407</v>
      </c>
      <c r="J923" s="108">
        <f t="shared" si="388"/>
        <v>0.26412185061226201</v>
      </c>
      <c r="K923" s="126" t="str">
        <f t="shared" si="381"/>
        <v>DEJAR</v>
      </c>
      <c r="L923" s="126" t="str">
        <f t="shared" si="382"/>
        <v>DEJAR</v>
      </c>
      <c r="M923" s="126" t="str">
        <f t="shared" si="383"/>
        <v>DEJAR</v>
      </c>
    </row>
    <row r="924" spans="1:13" x14ac:dyDescent="0.25">
      <c r="A924" s="33" t="s">
        <v>66</v>
      </c>
      <c r="B924" s="33">
        <v>53</v>
      </c>
      <c r="C924" s="33" t="s">
        <v>97</v>
      </c>
      <c r="D924" s="34">
        <v>19.735229613030345</v>
      </c>
      <c r="E924" s="42">
        <v>6</v>
      </c>
      <c r="F924" s="113">
        <f t="shared" si="380"/>
        <v>305.89703270019004</v>
      </c>
      <c r="G924" s="42">
        <v>0.1</v>
      </c>
      <c r="H924" s="33" t="s">
        <v>153</v>
      </c>
      <c r="I924" s="109">
        <f t="shared" si="387"/>
        <v>62.957985757508652</v>
      </c>
      <c r="J924" s="108">
        <f t="shared" si="388"/>
        <v>0.31478992878754319</v>
      </c>
      <c r="K924" s="126" t="str">
        <f t="shared" si="381"/>
        <v>DEJAR</v>
      </c>
      <c r="L924" s="126" t="str">
        <f t="shared" si="382"/>
        <v>DEJAR</v>
      </c>
      <c r="M924" s="126" t="str">
        <f t="shared" si="383"/>
        <v>DEJAR</v>
      </c>
    </row>
    <row r="925" spans="1:13" x14ac:dyDescent="0.25">
      <c r="A925" s="33" t="s">
        <v>66</v>
      </c>
      <c r="B925" s="33">
        <v>54</v>
      </c>
      <c r="C925" s="33" t="s">
        <v>97</v>
      </c>
      <c r="D925" s="34">
        <v>23.873261628665741</v>
      </c>
      <c r="E925" s="42">
        <v>4</v>
      </c>
      <c r="F925" s="113">
        <f t="shared" si="380"/>
        <v>447.62508036903466</v>
      </c>
      <c r="G925" s="42">
        <v>0.1</v>
      </c>
      <c r="H925" s="33" t="s">
        <v>153</v>
      </c>
      <c r="I925" s="109">
        <f t="shared" si="387"/>
        <v>42.22722295144743</v>
      </c>
      <c r="J925" s="108">
        <f t="shared" si="388"/>
        <v>0.21113611475723715</v>
      </c>
      <c r="K925" s="126" t="str">
        <f t="shared" si="381"/>
        <v>DEJAR</v>
      </c>
      <c r="L925" s="126" t="str">
        <f t="shared" si="382"/>
        <v>DEPURAR</v>
      </c>
      <c r="M925" s="126" t="str">
        <f t="shared" si="383"/>
        <v>DEPURAR</v>
      </c>
    </row>
    <row r="926" spans="1:13" x14ac:dyDescent="0.25">
      <c r="A926" s="33" t="s">
        <v>66</v>
      </c>
      <c r="B926" s="33">
        <v>55</v>
      </c>
      <c r="C926" s="33" t="s">
        <v>97</v>
      </c>
      <c r="D926" s="34">
        <v>16.552128062541581</v>
      </c>
      <c r="E926" s="42">
        <v>4</v>
      </c>
      <c r="F926" s="113">
        <f t="shared" si="380"/>
        <v>215.17834974539909</v>
      </c>
      <c r="G926" s="42">
        <v>0.1</v>
      </c>
      <c r="H926" s="33" t="s">
        <v>153</v>
      </c>
      <c r="I926" s="109">
        <f t="shared" si="387"/>
        <v>42.22722295144743</v>
      </c>
      <c r="J926" s="108">
        <f t="shared" si="388"/>
        <v>0.21113611475723715</v>
      </c>
      <c r="K926" s="126" t="str">
        <f t="shared" si="381"/>
        <v>DEJAR</v>
      </c>
      <c r="L926" s="126" t="str">
        <f t="shared" si="382"/>
        <v>DEPURAR</v>
      </c>
      <c r="M926" s="126" t="str">
        <f t="shared" si="383"/>
        <v>DEPURAR</v>
      </c>
    </row>
    <row r="927" spans="1:13" x14ac:dyDescent="0.25">
      <c r="A927" s="33" t="s">
        <v>66</v>
      </c>
      <c r="B927" s="33">
        <v>56</v>
      </c>
      <c r="C927" s="33" t="s">
        <v>97</v>
      </c>
      <c r="D927" s="34">
        <v>16.552128062541581</v>
      </c>
      <c r="E927" s="42">
        <v>5</v>
      </c>
      <c r="F927" s="113">
        <f t="shared" si="380"/>
        <v>215.17834974539909</v>
      </c>
      <c r="G927" s="42">
        <v>0.1</v>
      </c>
      <c r="H927" s="33" t="s">
        <v>153</v>
      </c>
      <c r="I927" s="109">
        <f t="shared" si="387"/>
        <v>52.824370122452407</v>
      </c>
      <c r="J927" s="108">
        <f t="shared" si="388"/>
        <v>0.26412185061226201</v>
      </c>
      <c r="K927" s="126" t="str">
        <f t="shared" si="381"/>
        <v>DEJAR</v>
      </c>
      <c r="L927" s="126" t="str">
        <f t="shared" si="382"/>
        <v>DEJAR</v>
      </c>
      <c r="M927" s="126" t="str">
        <f t="shared" si="383"/>
        <v>DEJAR</v>
      </c>
    </row>
    <row r="928" spans="1:13" x14ac:dyDescent="0.25">
      <c r="A928" s="33" t="s">
        <v>66</v>
      </c>
      <c r="B928" s="33">
        <v>57</v>
      </c>
      <c r="C928" s="33" t="s">
        <v>97</v>
      </c>
      <c r="D928" s="34">
        <v>15.915507752443826</v>
      </c>
      <c r="E928" s="42">
        <v>6</v>
      </c>
      <c r="F928" s="113">
        <f t="shared" si="380"/>
        <v>198.94448016401537</v>
      </c>
      <c r="G928" s="42">
        <v>0.1</v>
      </c>
      <c r="H928" s="33" t="s">
        <v>153</v>
      </c>
      <c r="I928" s="109">
        <f t="shared" si="387"/>
        <v>62.957985757508652</v>
      </c>
      <c r="J928" s="108">
        <f t="shared" si="388"/>
        <v>0.31478992878754319</v>
      </c>
      <c r="K928" s="126" t="str">
        <f t="shared" si="381"/>
        <v>DEJAR</v>
      </c>
      <c r="L928" s="126" t="str">
        <f t="shared" si="382"/>
        <v>DEJAR</v>
      </c>
      <c r="M928" s="126" t="str">
        <f t="shared" si="383"/>
        <v>DEJAR</v>
      </c>
    </row>
    <row r="929" spans="1:13" x14ac:dyDescent="0.25">
      <c r="A929" s="33" t="s">
        <v>66</v>
      </c>
      <c r="B929" s="33">
        <v>58</v>
      </c>
      <c r="C929" s="33" t="s">
        <v>97</v>
      </c>
      <c r="D929" s="34">
        <v>19.098609302932591</v>
      </c>
      <c r="E929" s="42">
        <v>9</v>
      </c>
      <c r="F929" s="113">
        <f t="shared" si="380"/>
        <v>286.48005143618212</v>
      </c>
      <c r="G929" s="42">
        <v>0.1</v>
      </c>
      <c r="H929" s="33" t="s">
        <v>153</v>
      </c>
      <c r="I929" s="109">
        <f t="shared" si="387"/>
        <v>91.210807286743062</v>
      </c>
      <c r="J929" s="108">
        <f t="shared" si="388"/>
        <v>0.45605403643371528</v>
      </c>
      <c r="K929" s="126" t="str">
        <f t="shared" si="381"/>
        <v>DEJAR</v>
      </c>
      <c r="L929" s="126" t="str">
        <f t="shared" si="382"/>
        <v>DEJAR</v>
      </c>
      <c r="M929" s="126" t="str">
        <f t="shared" si="383"/>
        <v>DEJAR</v>
      </c>
    </row>
    <row r="930" spans="1:13" x14ac:dyDescent="0.25">
      <c r="A930" s="33" t="s">
        <v>67</v>
      </c>
      <c r="B930" s="33">
        <v>1</v>
      </c>
      <c r="C930" s="33" t="s">
        <v>133</v>
      </c>
      <c r="D930" s="34">
        <v>25.464812403910123</v>
      </c>
      <c r="E930" s="42">
        <v>10</v>
      </c>
      <c r="F930" s="113">
        <f t="shared" si="380"/>
        <v>509.29786921987943</v>
      </c>
      <c r="G930" s="42">
        <v>0.1</v>
      </c>
      <c r="H930" s="33" t="s">
        <v>170</v>
      </c>
      <c r="I930" s="107">
        <f t="shared" ref="I930:I931" si="389">0.13647*D930^2.38351</f>
        <v>306.27418137209492</v>
      </c>
      <c r="J930" s="108">
        <f t="shared" ref="J930:J931" si="390">(I930/1000)*0.5/G930</f>
        <v>1.5313709068604744</v>
      </c>
      <c r="K930" s="126" t="str">
        <f t="shared" si="381"/>
        <v>DEJAR</v>
      </c>
      <c r="L930" s="126" t="str">
        <f t="shared" si="382"/>
        <v>DEJAR</v>
      </c>
      <c r="M930" s="126" t="str">
        <f t="shared" si="383"/>
        <v>DEJAR</v>
      </c>
    </row>
    <row r="931" spans="1:13" x14ac:dyDescent="0.25">
      <c r="A931" s="33" t="s">
        <v>67</v>
      </c>
      <c r="B931" s="33">
        <v>2</v>
      </c>
      <c r="C931" s="33" t="s">
        <v>97</v>
      </c>
      <c r="D931" s="34">
        <v>20.053539768079222</v>
      </c>
      <c r="E931" s="42">
        <v>8</v>
      </c>
      <c r="F931" s="113">
        <f t="shared" si="380"/>
        <v>315.84425670839084</v>
      </c>
      <c r="G931" s="42">
        <v>0.1</v>
      </c>
      <c r="H931" s="33" t="s">
        <v>170</v>
      </c>
      <c r="I931" s="107">
        <f t="shared" si="389"/>
        <v>173.30957843308818</v>
      </c>
      <c r="J931" s="108">
        <f t="shared" si="390"/>
        <v>0.86654789216544081</v>
      </c>
      <c r="K931" s="126" t="str">
        <f t="shared" si="381"/>
        <v>DEJAR</v>
      </c>
      <c r="L931" s="126" t="str">
        <f t="shared" si="382"/>
        <v>DEJAR</v>
      </c>
      <c r="M931" s="126" t="str">
        <f t="shared" si="383"/>
        <v>DEJAR</v>
      </c>
    </row>
    <row r="932" spans="1:13" x14ac:dyDescent="0.25">
      <c r="A932" s="33" t="s">
        <v>67</v>
      </c>
      <c r="B932" s="33">
        <v>3</v>
      </c>
      <c r="C932" s="33" t="s">
        <v>97</v>
      </c>
      <c r="D932" s="34">
        <v>15.278887442346074</v>
      </c>
      <c r="E932" s="42">
        <v>3</v>
      </c>
      <c r="F932" s="113">
        <f t="shared" si="380"/>
        <v>183.34723291915657</v>
      </c>
      <c r="G932" s="42">
        <v>0.1</v>
      </c>
      <c r="H932" s="33" t="s">
        <v>153</v>
      </c>
      <c r="I932" s="109">
        <f>6.666+(12.826*(E932)^0.5)*LN(E932)</f>
        <v>31.07198362279307</v>
      </c>
      <c r="J932" s="108">
        <f>(I932/1000)*0.5/G932</f>
        <v>0.15535991811396535</v>
      </c>
      <c r="K932" s="126" t="str">
        <f t="shared" si="381"/>
        <v>DEJAR</v>
      </c>
      <c r="L932" s="126" t="str">
        <f t="shared" si="382"/>
        <v>DEPURAR</v>
      </c>
      <c r="M932" s="126" t="str">
        <f t="shared" si="383"/>
        <v>DEPURAR</v>
      </c>
    </row>
    <row r="933" spans="1:13" x14ac:dyDescent="0.25">
      <c r="A933" s="33" t="s">
        <v>67</v>
      </c>
      <c r="B933" s="33">
        <v>4</v>
      </c>
      <c r="C933" s="33" t="s">
        <v>106</v>
      </c>
      <c r="D933" s="34">
        <v>22.281710853421359</v>
      </c>
      <c r="E933" s="42">
        <v>6</v>
      </c>
      <c r="F933" s="113">
        <f t="shared" si="380"/>
        <v>389.93118112147022</v>
      </c>
      <c r="G933" s="42">
        <v>0.1</v>
      </c>
      <c r="H933" s="33" t="s">
        <v>170</v>
      </c>
      <c r="I933" s="107">
        <f>0.13647*D933^2.38351</f>
        <v>222.7850284848646</v>
      </c>
      <c r="J933" s="108">
        <f>(I933/1000)*0.5/G933</f>
        <v>1.1139251424243228</v>
      </c>
      <c r="K933" s="126" t="str">
        <f t="shared" si="381"/>
        <v>DEJAR</v>
      </c>
      <c r="L933" s="126" t="str">
        <f t="shared" si="382"/>
        <v>DEJAR</v>
      </c>
      <c r="M933" s="126" t="str">
        <f t="shared" si="383"/>
        <v>DEJAR</v>
      </c>
    </row>
    <row r="934" spans="1:13" x14ac:dyDescent="0.25">
      <c r="A934" s="33" t="s">
        <v>67</v>
      </c>
      <c r="B934" s="33">
        <v>5</v>
      </c>
      <c r="C934" s="33" t="s">
        <v>97</v>
      </c>
      <c r="D934" s="34">
        <v>22.91833116351911</v>
      </c>
      <c r="E934" s="42">
        <v>8</v>
      </c>
      <c r="F934" s="113">
        <f t="shared" si="380"/>
        <v>412.53127406810228</v>
      </c>
      <c r="G934" s="42">
        <v>0.1</v>
      </c>
      <c r="H934" s="33" t="s">
        <v>153</v>
      </c>
      <c r="I934" s="109">
        <f>6.666+(12.826*(E934)^0.5)*LN(E934)</f>
        <v>82.102745688765523</v>
      </c>
      <c r="J934" s="108">
        <f>(I934/1000)*0.5/G934</f>
        <v>0.41051372844382761</v>
      </c>
      <c r="K934" s="126" t="str">
        <f t="shared" si="381"/>
        <v>DEJAR</v>
      </c>
      <c r="L934" s="126" t="str">
        <f t="shared" si="382"/>
        <v>DEJAR</v>
      </c>
      <c r="M934" s="126" t="str">
        <f t="shared" si="383"/>
        <v>DEJAR</v>
      </c>
    </row>
    <row r="935" spans="1:13" x14ac:dyDescent="0.25">
      <c r="A935" s="33" t="s">
        <v>67</v>
      </c>
      <c r="B935" s="33">
        <v>7</v>
      </c>
      <c r="C935" s="33" t="s">
        <v>106</v>
      </c>
      <c r="D935" s="34">
        <v>22.281710853421359</v>
      </c>
      <c r="E935" s="42">
        <v>5</v>
      </c>
      <c r="F935" s="113">
        <f t="shared" si="380"/>
        <v>389.93118112147022</v>
      </c>
      <c r="G935" s="42">
        <v>0.1</v>
      </c>
      <c r="H935" s="33" t="s">
        <v>170</v>
      </c>
      <c r="I935" s="107">
        <f>0.13647*D935^2.38351</f>
        <v>222.7850284848646</v>
      </c>
      <c r="J935" s="108">
        <f>(I935/1000)*0.5/G935</f>
        <v>1.1139251424243228</v>
      </c>
      <c r="K935" s="126" t="str">
        <f t="shared" si="381"/>
        <v>DEJAR</v>
      </c>
      <c r="L935" s="126" t="str">
        <f t="shared" si="382"/>
        <v>DEJAR</v>
      </c>
      <c r="M935" s="126" t="str">
        <f t="shared" si="383"/>
        <v>DEJAR</v>
      </c>
    </row>
    <row r="936" spans="1:13" x14ac:dyDescent="0.25">
      <c r="A936" s="33" t="s">
        <v>67</v>
      </c>
      <c r="B936" s="33">
        <v>8</v>
      </c>
      <c r="C936" s="33" t="s">
        <v>97</v>
      </c>
      <c r="D936" s="34">
        <v>14.960577287297196</v>
      </c>
      <c r="E936" s="42">
        <v>3</v>
      </c>
      <c r="F936" s="113">
        <f t="shared" si="380"/>
        <v>175.78734267292398</v>
      </c>
      <c r="G936" s="42">
        <v>0.1</v>
      </c>
      <c r="H936" s="33" t="s">
        <v>153</v>
      </c>
      <c r="I936" s="109">
        <f t="shared" ref="I936:I938" si="391">6.666+(12.826*(E936)^0.5)*LN(E936)</f>
        <v>31.07198362279307</v>
      </c>
      <c r="J936" s="108">
        <f t="shared" ref="J936:J938" si="392">(I936/1000)*0.5/G936</f>
        <v>0.15535991811396535</v>
      </c>
      <c r="K936" s="126" t="str">
        <f t="shared" si="381"/>
        <v>DEJAR</v>
      </c>
      <c r="L936" s="126" t="str">
        <f t="shared" si="382"/>
        <v>DEPURAR</v>
      </c>
      <c r="M936" s="126" t="str">
        <f t="shared" si="383"/>
        <v>DEPURAR</v>
      </c>
    </row>
    <row r="937" spans="1:13" x14ac:dyDescent="0.25">
      <c r="A937" s="33" t="s">
        <v>67</v>
      </c>
      <c r="B937" s="33">
        <v>9</v>
      </c>
      <c r="C937" s="33" t="s">
        <v>97</v>
      </c>
      <c r="D937" s="34">
        <v>17.507058527688208</v>
      </c>
      <c r="E937" s="42">
        <v>4</v>
      </c>
      <c r="F937" s="113">
        <f t="shared" si="380"/>
        <v>240.72282099845862</v>
      </c>
      <c r="G937" s="42">
        <v>0.1</v>
      </c>
      <c r="H937" s="33" t="s">
        <v>153</v>
      </c>
      <c r="I937" s="109">
        <f t="shared" si="391"/>
        <v>42.22722295144743</v>
      </c>
      <c r="J937" s="108">
        <f t="shared" si="392"/>
        <v>0.21113611475723715</v>
      </c>
      <c r="K937" s="126" t="str">
        <f t="shared" si="381"/>
        <v>DEJAR</v>
      </c>
      <c r="L937" s="126" t="str">
        <f t="shared" si="382"/>
        <v>DEPURAR</v>
      </c>
      <c r="M937" s="126" t="str">
        <f t="shared" si="383"/>
        <v>DEPURAR</v>
      </c>
    </row>
    <row r="938" spans="1:13" x14ac:dyDescent="0.25">
      <c r="A938" s="33" t="s">
        <v>67</v>
      </c>
      <c r="B938" s="33">
        <v>10</v>
      </c>
      <c r="C938" s="33" t="s">
        <v>97</v>
      </c>
      <c r="D938" s="34">
        <v>10.18592496156405</v>
      </c>
      <c r="E938" s="42">
        <v>4</v>
      </c>
      <c r="F938" s="113">
        <f t="shared" si="380"/>
        <v>81.487659075180716</v>
      </c>
      <c r="G938" s="42">
        <v>0.1</v>
      </c>
      <c r="H938" s="33" t="s">
        <v>153</v>
      </c>
      <c r="I938" s="109">
        <f t="shared" si="391"/>
        <v>42.22722295144743</v>
      </c>
      <c r="J938" s="108">
        <f t="shared" si="392"/>
        <v>0.21113611475723715</v>
      </c>
      <c r="K938" s="126" t="str">
        <f t="shared" si="381"/>
        <v>DEJAR</v>
      </c>
      <c r="L938" s="126" t="str">
        <f t="shared" si="382"/>
        <v>DEPURAR</v>
      </c>
      <c r="M938" s="126" t="str">
        <f t="shared" si="383"/>
        <v>DEPURAR</v>
      </c>
    </row>
    <row r="939" spans="1:13" x14ac:dyDescent="0.25">
      <c r="A939" s="33" t="s">
        <v>67</v>
      </c>
      <c r="B939" s="33">
        <v>11</v>
      </c>
      <c r="C939" s="33" t="s">
        <v>97</v>
      </c>
      <c r="D939" s="34">
        <v>14.323956977199444</v>
      </c>
      <c r="E939" s="42">
        <v>4</v>
      </c>
      <c r="F939" s="113">
        <f t="shared" si="380"/>
        <v>161.14502893285245</v>
      </c>
      <c r="G939" s="42">
        <v>0.1</v>
      </c>
      <c r="H939" s="33" t="s">
        <v>170</v>
      </c>
      <c r="I939" s="107">
        <f>0.13647*D939^2.38351</f>
        <v>77.718593342580505</v>
      </c>
      <c r="J939" s="108">
        <f>(I939/1000)*0.5/G939</f>
        <v>0.3885929667129025</v>
      </c>
      <c r="K939" s="126" t="str">
        <f t="shared" si="381"/>
        <v>DEJAR</v>
      </c>
      <c r="L939" s="126" t="str">
        <f t="shared" si="382"/>
        <v>DEPURAR</v>
      </c>
      <c r="M939" s="126" t="str">
        <f t="shared" si="383"/>
        <v>DEPURAR</v>
      </c>
    </row>
    <row r="940" spans="1:13" x14ac:dyDescent="0.25">
      <c r="A940" s="33" t="s">
        <v>67</v>
      </c>
      <c r="B940" s="33">
        <v>12</v>
      </c>
      <c r="C940" s="33" t="s">
        <v>97</v>
      </c>
      <c r="D940" s="34">
        <v>19.735229613030345</v>
      </c>
      <c r="E940" s="42">
        <v>4</v>
      </c>
      <c r="F940" s="113">
        <f t="shared" si="380"/>
        <v>305.89703270019004</v>
      </c>
      <c r="G940" s="42">
        <v>0.1</v>
      </c>
      <c r="H940" s="33" t="s">
        <v>153</v>
      </c>
      <c r="I940" s="109">
        <f t="shared" ref="I940:I942" si="393">6.666+(12.826*(E940)^0.5)*LN(E940)</f>
        <v>42.22722295144743</v>
      </c>
      <c r="J940" s="108">
        <f t="shared" ref="J940:J942" si="394">(I940/1000)*0.5/G940</f>
        <v>0.21113611475723715</v>
      </c>
      <c r="K940" s="126" t="str">
        <f t="shared" si="381"/>
        <v>DEJAR</v>
      </c>
      <c r="L940" s="126" t="str">
        <f t="shared" si="382"/>
        <v>DEPURAR</v>
      </c>
      <c r="M940" s="126" t="str">
        <f t="shared" si="383"/>
        <v>DEPURAR</v>
      </c>
    </row>
    <row r="941" spans="1:13" x14ac:dyDescent="0.25">
      <c r="A941" s="33" t="s">
        <v>67</v>
      </c>
      <c r="B941" s="33">
        <v>13</v>
      </c>
      <c r="C941" s="33" t="s">
        <v>97</v>
      </c>
      <c r="D941" s="34">
        <v>13.050716357003939</v>
      </c>
      <c r="E941" s="42">
        <v>4</v>
      </c>
      <c r="F941" s="113">
        <f t="shared" si="380"/>
        <v>133.77026846228395</v>
      </c>
      <c r="G941" s="42">
        <v>0.1</v>
      </c>
      <c r="H941" s="33" t="s">
        <v>153</v>
      </c>
      <c r="I941" s="109">
        <f t="shared" si="393"/>
        <v>42.22722295144743</v>
      </c>
      <c r="J941" s="108">
        <f t="shared" si="394"/>
        <v>0.21113611475723715</v>
      </c>
      <c r="K941" s="126" t="str">
        <f t="shared" si="381"/>
        <v>DEJAR</v>
      </c>
      <c r="L941" s="126" t="str">
        <f t="shared" si="382"/>
        <v>DEPURAR</v>
      </c>
      <c r="M941" s="126" t="str">
        <f t="shared" si="383"/>
        <v>DEPURAR</v>
      </c>
    </row>
    <row r="942" spans="1:13" x14ac:dyDescent="0.25">
      <c r="A942" s="33" t="s">
        <v>67</v>
      </c>
      <c r="B942" s="33">
        <v>14</v>
      </c>
      <c r="C942" s="33" t="s">
        <v>97</v>
      </c>
      <c r="D942" s="34">
        <v>21.00847023322585</v>
      </c>
      <c r="E942" s="42">
        <v>7</v>
      </c>
      <c r="F942" s="113">
        <f t="shared" si="380"/>
        <v>346.64086223778037</v>
      </c>
      <c r="G942" s="42">
        <v>0.1</v>
      </c>
      <c r="H942" s="33" t="s">
        <v>153</v>
      </c>
      <c r="I942" s="109">
        <f t="shared" si="393"/>
        <v>72.699305651915452</v>
      </c>
      <c r="J942" s="108">
        <f t="shared" si="394"/>
        <v>0.36349652825957729</v>
      </c>
      <c r="K942" s="126" t="str">
        <f t="shared" si="381"/>
        <v>DEJAR</v>
      </c>
      <c r="L942" s="126" t="str">
        <f t="shared" si="382"/>
        <v>DEJAR</v>
      </c>
      <c r="M942" s="126" t="str">
        <f t="shared" si="383"/>
        <v>DEJAR</v>
      </c>
    </row>
    <row r="943" spans="1:13" x14ac:dyDescent="0.25">
      <c r="A943" s="33" t="s">
        <v>67</v>
      </c>
      <c r="B943" s="33">
        <v>15</v>
      </c>
      <c r="C943" s="33" t="s">
        <v>101</v>
      </c>
      <c r="D943" s="34">
        <v>54.112726358309011</v>
      </c>
      <c r="E943" s="42">
        <v>20</v>
      </c>
      <c r="F943" s="113">
        <f t="shared" si="380"/>
        <v>2299.7981906960181</v>
      </c>
      <c r="G943" s="42">
        <v>0.1</v>
      </c>
      <c r="H943" s="33" t="s">
        <v>170</v>
      </c>
      <c r="I943" s="107">
        <f>0.13647*D943^2.38351</f>
        <v>1846.6036150327898</v>
      </c>
      <c r="J943" s="108">
        <f>(I943/1000)*0.5/G943</f>
        <v>9.2330180751639492</v>
      </c>
      <c r="K943" s="126" t="str">
        <f t="shared" si="381"/>
        <v>DEJAR</v>
      </c>
      <c r="L943" s="126" t="str">
        <f t="shared" si="382"/>
        <v>DEJAR</v>
      </c>
      <c r="M943" s="126" t="str">
        <f t="shared" si="383"/>
        <v>DEJAR</v>
      </c>
    </row>
    <row r="944" spans="1:13" x14ac:dyDescent="0.25">
      <c r="A944" s="33" t="s">
        <v>67</v>
      </c>
      <c r="B944" s="33">
        <v>16</v>
      </c>
      <c r="C944" s="33" t="s">
        <v>97</v>
      </c>
      <c r="D944" s="34">
        <v>26.101432714007878</v>
      </c>
      <c r="E944" s="42">
        <v>10</v>
      </c>
      <c r="F944" s="113">
        <f t="shared" si="380"/>
        <v>535.08107384913581</v>
      </c>
      <c r="G944" s="42">
        <v>0.1</v>
      </c>
      <c r="H944" s="33" t="s">
        <v>153</v>
      </c>
      <c r="I944" s="109">
        <f t="shared" ref="I944:I946" si="395">6.666+(12.826*(E944)^0.5)*LN(E944)</f>
        <v>100.05740827111657</v>
      </c>
      <c r="J944" s="108">
        <f t="shared" ref="J944:J946" si="396">(I944/1000)*0.5/G944</f>
        <v>0.50028704135558288</v>
      </c>
      <c r="K944" s="126" t="str">
        <f t="shared" si="381"/>
        <v>DEJAR</v>
      </c>
      <c r="L944" s="126" t="str">
        <f t="shared" si="382"/>
        <v>DEJAR</v>
      </c>
      <c r="M944" s="126" t="str">
        <f t="shared" si="383"/>
        <v>DEJAR</v>
      </c>
    </row>
    <row r="945" spans="1:13" x14ac:dyDescent="0.25">
      <c r="A945" s="33" t="s">
        <v>67</v>
      </c>
      <c r="B945" s="33">
        <v>17</v>
      </c>
      <c r="C945" s="33" t="s">
        <v>97</v>
      </c>
      <c r="D945" s="34">
        <v>22.91833116351911</v>
      </c>
      <c r="E945" s="42">
        <v>7</v>
      </c>
      <c r="F945" s="113">
        <f t="shared" si="380"/>
        <v>412.53127406810228</v>
      </c>
      <c r="G945" s="42">
        <v>0.1</v>
      </c>
      <c r="H945" s="33" t="s">
        <v>153</v>
      </c>
      <c r="I945" s="109">
        <f t="shared" si="395"/>
        <v>72.699305651915452</v>
      </c>
      <c r="J945" s="108">
        <f t="shared" si="396"/>
        <v>0.36349652825957729</v>
      </c>
      <c r="K945" s="126" t="str">
        <f t="shared" si="381"/>
        <v>DEJAR</v>
      </c>
      <c r="L945" s="126" t="str">
        <f t="shared" si="382"/>
        <v>DEJAR</v>
      </c>
      <c r="M945" s="126" t="str">
        <f t="shared" si="383"/>
        <v>DEJAR</v>
      </c>
    </row>
    <row r="946" spans="1:13" x14ac:dyDescent="0.25">
      <c r="A946" s="33" t="s">
        <v>67</v>
      </c>
      <c r="B946" s="33">
        <v>18</v>
      </c>
      <c r="C946" s="33" t="s">
        <v>97</v>
      </c>
      <c r="D946" s="34">
        <v>20.690160078176977</v>
      </c>
      <c r="E946" s="42">
        <v>7</v>
      </c>
      <c r="F946" s="113">
        <f t="shared" si="380"/>
        <v>336.21617147718604</v>
      </c>
      <c r="G946" s="42">
        <v>0.1</v>
      </c>
      <c r="H946" s="33" t="s">
        <v>153</v>
      </c>
      <c r="I946" s="109">
        <f t="shared" si="395"/>
        <v>72.699305651915452</v>
      </c>
      <c r="J946" s="108">
        <f t="shared" si="396"/>
        <v>0.36349652825957729</v>
      </c>
      <c r="K946" s="126" t="str">
        <f t="shared" si="381"/>
        <v>DEJAR</v>
      </c>
      <c r="L946" s="126" t="str">
        <f t="shared" si="382"/>
        <v>DEJAR</v>
      </c>
      <c r="M946" s="126" t="str">
        <f t="shared" si="383"/>
        <v>DEJAR</v>
      </c>
    </row>
    <row r="947" spans="1:13" x14ac:dyDescent="0.25">
      <c r="A947" s="33" t="s">
        <v>67</v>
      </c>
      <c r="B947" s="33">
        <v>19</v>
      </c>
      <c r="C947" s="33" t="s">
        <v>126</v>
      </c>
      <c r="D947" s="34">
        <v>28.647913954398888</v>
      </c>
      <c r="E947" s="42">
        <v>15</v>
      </c>
      <c r="F947" s="113">
        <f t="shared" si="380"/>
        <v>644.58011573140982</v>
      </c>
      <c r="G947" s="42">
        <v>0.1</v>
      </c>
      <c r="H947" s="33" t="s">
        <v>170</v>
      </c>
      <c r="I947" s="107">
        <f t="shared" ref="I947:I948" si="397">0.13647*D947^2.38351</f>
        <v>405.53929002221889</v>
      </c>
      <c r="J947" s="108">
        <f t="shared" ref="J947:J948" si="398">(I947/1000)*0.5/G947</f>
        <v>2.0276964501110943</v>
      </c>
      <c r="K947" s="126" t="str">
        <f t="shared" si="381"/>
        <v>DEJAR</v>
      </c>
      <c r="L947" s="126" t="str">
        <f t="shared" si="382"/>
        <v>DEJAR</v>
      </c>
      <c r="M947" s="126" t="str">
        <f t="shared" si="383"/>
        <v>DEJAR</v>
      </c>
    </row>
    <row r="948" spans="1:13" x14ac:dyDescent="0.25">
      <c r="A948" s="33" t="s">
        <v>67</v>
      </c>
      <c r="B948" s="33">
        <v>20</v>
      </c>
      <c r="C948" s="33" t="s">
        <v>106</v>
      </c>
      <c r="D948" s="34">
        <v>21.326780388274727</v>
      </c>
      <c r="E948" s="42">
        <v>10</v>
      </c>
      <c r="F948" s="113">
        <f t="shared" si="380"/>
        <v>357.22470858250597</v>
      </c>
      <c r="G948" s="42">
        <v>0.1</v>
      </c>
      <c r="H948" s="33" t="s">
        <v>170</v>
      </c>
      <c r="I948" s="107">
        <f t="shared" si="397"/>
        <v>200.69840720192283</v>
      </c>
      <c r="J948" s="108">
        <f t="shared" si="398"/>
        <v>1.003492036009614</v>
      </c>
      <c r="K948" s="126" t="str">
        <f t="shared" si="381"/>
        <v>DEJAR</v>
      </c>
      <c r="L948" s="126" t="str">
        <f t="shared" si="382"/>
        <v>DEJAR</v>
      </c>
      <c r="M948" s="126" t="str">
        <f t="shared" si="383"/>
        <v>DEJAR</v>
      </c>
    </row>
    <row r="949" spans="1:13" x14ac:dyDescent="0.25">
      <c r="A949" s="33" t="s">
        <v>67</v>
      </c>
      <c r="B949" s="33">
        <v>21</v>
      </c>
      <c r="C949" s="33" t="s">
        <v>97</v>
      </c>
      <c r="D949" s="34">
        <v>13.687336667101691</v>
      </c>
      <c r="E949" s="42">
        <v>3</v>
      </c>
      <c r="F949" s="113">
        <f t="shared" si="380"/>
        <v>147.13933752930578</v>
      </c>
      <c r="G949" s="42">
        <v>0.1</v>
      </c>
      <c r="H949" s="33" t="s">
        <v>153</v>
      </c>
      <c r="I949" s="109">
        <f>6.666+(12.826*(E949)^0.5)*LN(E949)</f>
        <v>31.07198362279307</v>
      </c>
      <c r="J949" s="108">
        <f>(I949/1000)*0.5/G949</f>
        <v>0.15535991811396535</v>
      </c>
      <c r="K949" s="126" t="str">
        <f t="shared" si="381"/>
        <v>DEJAR</v>
      </c>
      <c r="L949" s="126" t="str">
        <f t="shared" si="382"/>
        <v>DEPURAR</v>
      </c>
      <c r="M949" s="126" t="str">
        <f t="shared" si="383"/>
        <v>DEPURAR</v>
      </c>
    </row>
    <row r="950" spans="1:13" x14ac:dyDescent="0.25">
      <c r="A950" s="33" t="s">
        <v>67</v>
      </c>
      <c r="B950" s="33">
        <v>22</v>
      </c>
      <c r="C950" s="33" t="s">
        <v>97</v>
      </c>
      <c r="D950" s="34">
        <v>22.281710853421359</v>
      </c>
      <c r="E950" s="42">
        <v>15</v>
      </c>
      <c r="F950" s="113">
        <f t="shared" si="380"/>
        <v>389.93118112147022</v>
      </c>
      <c r="G950" s="42">
        <v>0.1</v>
      </c>
      <c r="H950" s="33" t="s">
        <v>170</v>
      </c>
      <c r="I950" s="107">
        <f>0.13647*D950^2.38351</f>
        <v>222.7850284848646</v>
      </c>
      <c r="J950" s="108">
        <f>(I950/1000)*0.5/G950</f>
        <v>1.1139251424243228</v>
      </c>
      <c r="K950" s="126" t="str">
        <f t="shared" si="381"/>
        <v>DEJAR</v>
      </c>
      <c r="L950" s="126" t="str">
        <f t="shared" si="382"/>
        <v>DEJAR</v>
      </c>
      <c r="M950" s="126" t="str">
        <f t="shared" si="383"/>
        <v>DEJAR</v>
      </c>
    </row>
    <row r="951" spans="1:13" x14ac:dyDescent="0.25">
      <c r="A951" s="33" t="s">
        <v>67</v>
      </c>
      <c r="B951" s="33">
        <v>24</v>
      </c>
      <c r="C951" s="33" t="s">
        <v>97</v>
      </c>
      <c r="D951" s="34">
        <v>14.323956977199444</v>
      </c>
      <c r="E951" s="42">
        <v>3</v>
      </c>
      <c r="F951" s="113">
        <f t="shared" si="380"/>
        <v>161.14502893285245</v>
      </c>
      <c r="G951" s="42">
        <v>0.1</v>
      </c>
      <c r="H951" s="33" t="s">
        <v>153</v>
      </c>
      <c r="I951" s="109">
        <f t="shared" ref="I951:I952" si="399">6.666+(12.826*(E951)^0.5)*LN(E951)</f>
        <v>31.07198362279307</v>
      </c>
      <c r="J951" s="108">
        <f t="shared" ref="J951:J952" si="400">(I951/1000)*0.5/G951</f>
        <v>0.15535991811396535</v>
      </c>
      <c r="K951" s="126" t="str">
        <f t="shared" si="381"/>
        <v>DEJAR</v>
      </c>
      <c r="L951" s="126" t="str">
        <f t="shared" si="382"/>
        <v>DEPURAR</v>
      </c>
      <c r="M951" s="126" t="str">
        <f t="shared" si="383"/>
        <v>DEPURAR</v>
      </c>
    </row>
    <row r="952" spans="1:13" x14ac:dyDescent="0.25">
      <c r="A952" s="33" t="s">
        <v>67</v>
      </c>
      <c r="B952" s="33">
        <v>25</v>
      </c>
      <c r="C952" s="33" t="s">
        <v>97</v>
      </c>
      <c r="D952" s="34">
        <v>9.8676148065151725</v>
      </c>
      <c r="E952" s="42">
        <v>4</v>
      </c>
      <c r="F952" s="113">
        <f t="shared" si="380"/>
        <v>76.47425817504751</v>
      </c>
      <c r="G952" s="42">
        <v>0.1</v>
      </c>
      <c r="H952" s="33" t="s">
        <v>153</v>
      </c>
      <c r="I952" s="109">
        <f t="shared" si="399"/>
        <v>42.22722295144743</v>
      </c>
      <c r="J952" s="108">
        <f t="shared" si="400"/>
        <v>0.21113611475723715</v>
      </c>
      <c r="K952" s="126" t="str">
        <f t="shared" si="381"/>
        <v>DEPURAR</v>
      </c>
      <c r="L952" s="126" t="str">
        <f t="shared" si="382"/>
        <v>DEPURAR</v>
      </c>
      <c r="M952" s="126" t="str">
        <f t="shared" si="383"/>
        <v>DEPURAR</v>
      </c>
    </row>
    <row r="953" spans="1:13" x14ac:dyDescent="0.25">
      <c r="A953" s="33" t="s">
        <v>67</v>
      </c>
      <c r="B953" s="33">
        <v>26</v>
      </c>
      <c r="C953" s="33" t="s">
        <v>97</v>
      </c>
      <c r="D953" s="34">
        <v>17.507058527688208</v>
      </c>
      <c r="E953" s="42">
        <v>8</v>
      </c>
      <c r="F953" s="113">
        <f t="shared" si="380"/>
        <v>240.72282099845862</v>
      </c>
      <c r="G953" s="42">
        <v>0.1</v>
      </c>
      <c r="H953" s="33" t="s">
        <v>170</v>
      </c>
      <c r="I953" s="107">
        <f>0.13647*D953^2.38351</f>
        <v>125.38576871607694</v>
      </c>
      <c r="J953" s="108">
        <f>(I953/1000)*0.5/G953</f>
        <v>0.62692884358038459</v>
      </c>
      <c r="K953" s="126" t="str">
        <f t="shared" si="381"/>
        <v>DEJAR</v>
      </c>
      <c r="L953" s="126" t="str">
        <f t="shared" si="382"/>
        <v>DEJAR</v>
      </c>
      <c r="M953" s="126" t="str">
        <f t="shared" si="383"/>
        <v>DEJAR</v>
      </c>
    </row>
    <row r="954" spans="1:13" x14ac:dyDescent="0.25">
      <c r="A954" s="33" t="s">
        <v>67</v>
      </c>
      <c r="B954" s="33">
        <v>27</v>
      </c>
      <c r="C954" s="33" t="s">
        <v>97</v>
      </c>
      <c r="D954" s="34">
        <v>15.278887442346074</v>
      </c>
      <c r="E954" s="42">
        <v>5</v>
      </c>
      <c r="F954" s="113">
        <f t="shared" si="380"/>
        <v>183.34723291915657</v>
      </c>
      <c r="G954" s="42">
        <v>0.1</v>
      </c>
      <c r="H954" s="33" t="s">
        <v>153</v>
      </c>
      <c r="I954" s="109">
        <f t="shared" ref="I954:I955" si="401">6.666+(12.826*(E954)^0.5)*LN(E954)</f>
        <v>52.824370122452407</v>
      </c>
      <c r="J954" s="108">
        <f t="shared" ref="J954:J955" si="402">(I954/1000)*0.5/G954</f>
        <v>0.26412185061226201</v>
      </c>
      <c r="K954" s="126" t="str">
        <f t="shared" si="381"/>
        <v>DEJAR</v>
      </c>
      <c r="L954" s="126" t="str">
        <f t="shared" si="382"/>
        <v>DEJAR</v>
      </c>
      <c r="M954" s="126" t="str">
        <f t="shared" si="383"/>
        <v>DEJAR</v>
      </c>
    </row>
    <row r="955" spans="1:13" x14ac:dyDescent="0.25">
      <c r="A955" s="33" t="s">
        <v>67</v>
      </c>
      <c r="B955" s="33">
        <v>28</v>
      </c>
      <c r="C955" s="33" t="s">
        <v>97</v>
      </c>
      <c r="D955" s="34">
        <v>28.647913954398888</v>
      </c>
      <c r="E955" s="42">
        <v>10</v>
      </c>
      <c r="F955" s="113">
        <f t="shared" si="380"/>
        <v>644.58011573140982</v>
      </c>
      <c r="G955" s="42">
        <v>0.1</v>
      </c>
      <c r="H955" s="33" t="s">
        <v>153</v>
      </c>
      <c r="I955" s="109">
        <f t="shared" si="401"/>
        <v>100.05740827111657</v>
      </c>
      <c r="J955" s="108">
        <f t="shared" si="402"/>
        <v>0.50028704135558288</v>
      </c>
      <c r="K955" s="126" t="str">
        <f t="shared" si="381"/>
        <v>DEJAR</v>
      </c>
      <c r="L955" s="126" t="str">
        <f t="shared" si="382"/>
        <v>DEJAR</v>
      </c>
      <c r="M955" s="126" t="str">
        <f t="shared" si="383"/>
        <v>DEJAR</v>
      </c>
    </row>
    <row r="956" spans="1:13" x14ac:dyDescent="0.25">
      <c r="A956" s="33" t="s">
        <v>67</v>
      </c>
      <c r="B956" s="33">
        <v>29</v>
      </c>
      <c r="C956" s="33" t="s">
        <v>106</v>
      </c>
      <c r="D956" s="34">
        <v>24.191571783714618</v>
      </c>
      <c r="E956" s="42">
        <v>15</v>
      </c>
      <c r="F956" s="113">
        <f t="shared" si="380"/>
        <v>459.64132697094118</v>
      </c>
      <c r="G956" s="42">
        <v>0.1</v>
      </c>
      <c r="H956" s="33" t="s">
        <v>170</v>
      </c>
      <c r="I956" s="107">
        <f t="shared" ref="I956:I959" si="403">0.13647*D956^2.38351</f>
        <v>271.02813595928234</v>
      </c>
      <c r="J956" s="108">
        <f t="shared" ref="J956:J962" si="404">(I956/1000)*0.5/G956</f>
        <v>1.3551406797964116</v>
      </c>
      <c r="K956" s="126" t="str">
        <f t="shared" si="381"/>
        <v>DEJAR</v>
      </c>
      <c r="L956" s="126" t="str">
        <f t="shared" si="382"/>
        <v>DEJAR</v>
      </c>
      <c r="M956" s="126" t="str">
        <f t="shared" si="383"/>
        <v>DEJAR</v>
      </c>
    </row>
    <row r="957" spans="1:13" x14ac:dyDescent="0.25">
      <c r="A957" s="33" t="s">
        <v>67</v>
      </c>
      <c r="B957" s="33">
        <v>30</v>
      </c>
      <c r="C957" s="33" t="s">
        <v>101</v>
      </c>
      <c r="D957" s="34">
        <v>68.754993490557325</v>
      </c>
      <c r="E957" s="42">
        <v>30</v>
      </c>
      <c r="F957" s="113">
        <f t="shared" si="380"/>
        <v>3712.7814666129198</v>
      </c>
      <c r="G957" s="42">
        <v>0.1</v>
      </c>
      <c r="H957" s="33" t="s">
        <v>170</v>
      </c>
      <c r="I957" s="107">
        <f t="shared" si="403"/>
        <v>3267.9110979882053</v>
      </c>
      <c r="J957" s="108">
        <f t="shared" si="404"/>
        <v>16.339555489941027</v>
      </c>
      <c r="K957" s="126" t="str">
        <f t="shared" si="381"/>
        <v>DEJAR</v>
      </c>
      <c r="L957" s="126" t="str">
        <f t="shared" si="382"/>
        <v>DEJAR</v>
      </c>
      <c r="M957" s="126" t="str">
        <f t="shared" si="383"/>
        <v>DEJAR</v>
      </c>
    </row>
    <row r="958" spans="1:13" x14ac:dyDescent="0.25">
      <c r="A958" s="33" t="s">
        <v>67</v>
      </c>
      <c r="B958" s="33">
        <v>31</v>
      </c>
      <c r="C958" s="33" t="s">
        <v>97</v>
      </c>
      <c r="D958" s="34">
        <v>14.323956977199444</v>
      </c>
      <c r="E958" s="42">
        <v>5</v>
      </c>
      <c r="F958" s="113">
        <f t="shared" si="380"/>
        <v>161.14502893285245</v>
      </c>
      <c r="G958" s="42">
        <v>0.1</v>
      </c>
      <c r="H958" s="33" t="s">
        <v>170</v>
      </c>
      <c r="I958" s="107">
        <f t="shared" si="403"/>
        <v>77.718593342580505</v>
      </c>
      <c r="J958" s="108">
        <f t="shared" si="404"/>
        <v>0.3885929667129025</v>
      </c>
      <c r="K958" s="126" t="str">
        <f t="shared" si="381"/>
        <v>DEJAR</v>
      </c>
      <c r="L958" s="126" t="str">
        <f t="shared" si="382"/>
        <v>DEJAR</v>
      </c>
      <c r="M958" s="126" t="str">
        <f t="shared" si="383"/>
        <v>DEJAR</v>
      </c>
    </row>
    <row r="959" spans="1:13" x14ac:dyDescent="0.25">
      <c r="A959" s="33" t="s">
        <v>67</v>
      </c>
      <c r="B959" s="33">
        <v>34</v>
      </c>
      <c r="C959" s="33" t="s">
        <v>126</v>
      </c>
      <c r="D959" s="34">
        <v>54.749346668406766</v>
      </c>
      <c r="E959" s="42">
        <v>25</v>
      </c>
      <c r="F959" s="113">
        <f t="shared" si="380"/>
        <v>2354.2294004688924</v>
      </c>
      <c r="G959" s="42">
        <v>0.1</v>
      </c>
      <c r="H959" s="33" t="s">
        <v>170</v>
      </c>
      <c r="I959" s="107">
        <f t="shared" si="403"/>
        <v>1898.8068130301788</v>
      </c>
      <c r="J959" s="108">
        <f t="shared" si="404"/>
        <v>9.4940340651508937</v>
      </c>
      <c r="K959" s="126" t="str">
        <f t="shared" si="381"/>
        <v>DEJAR</v>
      </c>
      <c r="L959" s="126" t="str">
        <f t="shared" si="382"/>
        <v>DEJAR</v>
      </c>
      <c r="M959" s="126" t="str">
        <f t="shared" si="383"/>
        <v>DEJAR</v>
      </c>
    </row>
    <row r="960" spans="1:13" x14ac:dyDescent="0.25">
      <c r="A960" s="33" t="s">
        <v>67</v>
      </c>
      <c r="B960" s="33">
        <v>35</v>
      </c>
      <c r="C960" s="33" t="s">
        <v>97</v>
      </c>
      <c r="D960" s="34">
        <v>12.095785891857309</v>
      </c>
      <c r="E960" s="42">
        <v>3</v>
      </c>
      <c r="F960" s="113">
        <f t="shared" si="380"/>
        <v>114.91033174273529</v>
      </c>
      <c r="G960" s="42">
        <v>0.1</v>
      </c>
      <c r="H960" s="33" t="s">
        <v>153</v>
      </c>
      <c r="I960" s="109">
        <f t="shared" ref="I960:I962" si="405">6.666+(12.826*(E960)^0.5)*LN(E960)</f>
        <v>31.07198362279307</v>
      </c>
      <c r="J960" s="108">
        <f t="shared" si="404"/>
        <v>0.15535991811396535</v>
      </c>
      <c r="K960" s="126" t="str">
        <f t="shared" si="381"/>
        <v>DEJAR</v>
      </c>
      <c r="L960" s="126" t="str">
        <f t="shared" si="382"/>
        <v>DEPURAR</v>
      </c>
      <c r="M960" s="126" t="str">
        <f t="shared" si="383"/>
        <v>DEPURAR</v>
      </c>
    </row>
    <row r="961" spans="1:13" x14ac:dyDescent="0.25">
      <c r="A961" s="33" t="s">
        <v>67</v>
      </c>
      <c r="B961" s="33">
        <v>36</v>
      </c>
      <c r="C961" s="33" t="s">
        <v>97</v>
      </c>
      <c r="D961" s="34">
        <v>17.507058527688208</v>
      </c>
      <c r="E961" s="42">
        <v>5</v>
      </c>
      <c r="F961" s="113">
        <f t="shared" si="380"/>
        <v>240.72282099845862</v>
      </c>
      <c r="G961" s="42">
        <v>0.1</v>
      </c>
      <c r="H961" s="33" t="s">
        <v>153</v>
      </c>
      <c r="I961" s="109">
        <f t="shared" si="405"/>
        <v>52.824370122452407</v>
      </c>
      <c r="J961" s="108">
        <f t="shared" si="404"/>
        <v>0.26412185061226201</v>
      </c>
      <c r="K961" s="126" t="str">
        <f t="shared" si="381"/>
        <v>DEJAR</v>
      </c>
      <c r="L961" s="126" t="str">
        <f t="shared" si="382"/>
        <v>DEJAR</v>
      </c>
      <c r="M961" s="126" t="str">
        <f t="shared" si="383"/>
        <v>DEJAR</v>
      </c>
    </row>
    <row r="962" spans="1:13" x14ac:dyDescent="0.25">
      <c r="A962" s="33" t="s">
        <v>67</v>
      </c>
      <c r="B962" s="33">
        <v>37</v>
      </c>
      <c r="C962" s="33" t="s">
        <v>97</v>
      </c>
      <c r="D962" s="34">
        <v>23.554951473616864</v>
      </c>
      <c r="E962" s="42">
        <v>3</v>
      </c>
      <c r="F962" s="113">
        <f t="shared" si="380"/>
        <v>435.76798935125936</v>
      </c>
      <c r="G962" s="42">
        <v>0.1</v>
      </c>
      <c r="H962" s="33" t="s">
        <v>153</v>
      </c>
      <c r="I962" s="109">
        <f t="shared" si="405"/>
        <v>31.07198362279307</v>
      </c>
      <c r="J962" s="108">
        <f t="shared" si="404"/>
        <v>0.15535991811396535</v>
      </c>
      <c r="K962" s="126" t="str">
        <f t="shared" si="381"/>
        <v>DEJAR</v>
      </c>
      <c r="L962" s="126" t="str">
        <f t="shared" si="382"/>
        <v>DEPURAR</v>
      </c>
      <c r="M962" s="126" t="str">
        <f t="shared" si="383"/>
        <v>DEPURAR</v>
      </c>
    </row>
    <row r="963" spans="1:13" x14ac:dyDescent="0.25">
      <c r="A963" s="33" t="s">
        <v>67</v>
      </c>
      <c r="B963" s="33">
        <v>38</v>
      </c>
      <c r="C963" s="33" t="s">
        <v>133</v>
      </c>
      <c r="D963" s="34">
        <v>11.459165581759555</v>
      </c>
      <c r="E963" s="42">
        <v>4</v>
      </c>
      <c r="F963" s="113">
        <f t="shared" ref="F963:F1026" si="406">(3.1416/4)*D963^2</f>
        <v>103.13281851702557</v>
      </c>
      <c r="G963" s="42">
        <v>0.1</v>
      </c>
      <c r="H963" s="33" t="s">
        <v>170</v>
      </c>
      <c r="I963" s="107">
        <f>0.13647*D963^2.38351</f>
        <v>45.660319539408313</v>
      </c>
      <c r="J963" s="108">
        <f t="shared" ref="J963:J968" si="407">(I963/1000)*0.5/G963</f>
        <v>0.22830159769704156</v>
      </c>
      <c r="K963" s="126" t="str">
        <f t="shared" ref="K963:K1026" si="408">+IF(D963&gt;=10,"DEJAR","DEPURAR")</f>
        <v>DEJAR</v>
      </c>
      <c r="L963" s="126" t="str">
        <f t="shared" ref="L963:L1026" si="409">+IF(E963&gt;=5,"DEJAR","DEPURAR")</f>
        <v>DEPURAR</v>
      </c>
      <c r="M963" s="126" t="str">
        <f t="shared" ref="M963:M1026" si="410">+IF(AND(K963="DEJAR",L963="DEJAR"),"DEJAR","DEPURAR")</f>
        <v>DEPURAR</v>
      </c>
    </row>
    <row r="964" spans="1:13" x14ac:dyDescent="0.25">
      <c r="A964" s="33" t="s">
        <v>67</v>
      </c>
      <c r="B964" s="33">
        <v>39</v>
      </c>
      <c r="C964" s="33" t="s">
        <v>97</v>
      </c>
      <c r="D964" s="34">
        <v>13.369026512052814</v>
      </c>
      <c r="E964" s="42">
        <v>2.5</v>
      </c>
      <c r="F964" s="113">
        <f t="shared" si="406"/>
        <v>140.37522520372926</v>
      </c>
      <c r="G964" s="42">
        <v>0.1</v>
      </c>
      <c r="H964" s="33" t="s">
        <v>153</v>
      </c>
      <c r="I964" s="109">
        <f>6.666+(12.826*(E964)^0.5)*LN(E964)</f>
        <v>25.248088908650967</v>
      </c>
      <c r="J964" s="108">
        <f t="shared" si="407"/>
        <v>0.12624044454325481</v>
      </c>
      <c r="K964" s="126" t="str">
        <f t="shared" si="408"/>
        <v>DEJAR</v>
      </c>
      <c r="L964" s="126" t="str">
        <f t="shared" si="409"/>
        <v>DEPURAR</v>
      </c>
      <c r="M964" s="126" t="str">
        <f t="shared" si="410"/>
        <v>DEPURAR</v>
      </c>
    </row>
    <row r="965" spans="1:13" x14ac:dyDescent="0.25">
      <c r="A965" s="33" t="s">
        <v>68</v>
      </c>
      <c r="B965" s="33">
        <v>1</v>
      </c>
      <c r="C965" s="33" t="s">
        <v>106</v>
      </c>
      <c r="D965" s="34">
        <v>13.687336667101691</v>
      </c>
      <c r="E965" s="42">
        <v>8</v>
      </c>
      <c r="F965" s="113">
        <f t="shared" si="406"/>
        <v>147.13933752930578</v>
      </c>
      <c r="G965" s="42">
        <v>0.1</v>
      </c>
      <c r="H965" s="33" t="s">
        <v>170</v>
      </c>
      <c r="I965" s="107">
        <f>0.13647*D965^2.38351</f>
        <v>69.737242592229606</v>
      </c>
      <c r="J965" s="108">
        <f t="shared" si="407"/>
        <v>0.34868621296114799</v>
      </c>
      <c r="K965" s="126" t="str">
        <f t="shared" si="408"/>
        <v>DEJAR</v>
      </c>
      <c r="L965" s="126" t="str">
        <f t="shared" si="409"/>
        <v>DEJAR</v>
      </c>
      <c r="M965" s="126" t="str">
        <f t="shared" si="410"/>
        <v>DEJAR</v>
      </c>
    </row>
    <row r="966" spans="1:13" x14ac:dyDescent="0.25">
      <c r="A966" s="33" t="s">
        <v>68</v>
      </c>
      <c r="B966" s="33">
        <v>2</v>
      </c>
      <c r="C966" s="33" t="s">
        <v>97</v>
      </c>
      <c r="D966" s="34">
        <v>16.233817907492703</v>
      </c>
      <c r="E966" s="42">
        <v>3</v>
      </c>
      <c r="F966" s="113">
        <f t="shared" si="406"/>
        <v>206.98183716264163</v>
      </c>
      <c r="G966" s="42">
        <v>0.1</v>
      </c>
      <c r="H966" s="33" t="s">
        <v>153</v>
      </c>
      <c r="I966" s="109">
        <f>6.666+(12.826*(E966)^0.5)*LN(E966)</f>
        <v>31.07198362279307</v>
      </c>
      <c r="J966" s="108">
        <f t="shared" si="407"/>
        <v>0.15535991811396535</v>
      </c>
      <c r="K966" s="126" t="str">
        <f t="shared" si="408"/>
        <v>DEJAR</v>
      </c>
      <c r="L966" s="126" t="str">
        <f t="shared" si="409"/>
        <v>DEPURAR</v>
      </c>
      <c r="M966" s="126" t="str">
        <f t="shared" si="410"/>
        <v>DEPURAR</v>
      </c>
    </row>
    <row r="967" spans="1:13" x14ac:dyDescent="0.25">
      <c r="A967" s="33" t="s">
        <v>68</v>
      </c>
      <c r="B967" s="33">
        <v>3</v>
      </c>
      <c r="C967" s="33" t="s">
        <v>96</v>
      </c>
      <c r="D967" s="34">
        <v>22.281710853421359</v>
      </c>
      <c r="E967" s="42">
        <v>4</v>
      </c>
      <c r="F967" s="113">
        <f t="shared" si="406"/>
        <v>389.93118112147022</v>
      </c>
      <c r="G967" s="42">
        <v>0.1</v>
      </c>
      <c r="H967" s="33" t="s">
        <v>170</v>
      </c>
      <c r="I967" s="107">
        <f>0.13647*D967^2.38351</f>
        <v>222.7850284848646</v>
      </c>
      <c r="J967" s="108">
        <f t="shared" si="407"/>
        <v>1.1139251424243228</v>
      </c>
      <c r="K967" s="126" t="str">
        <f t="shared" si="408"/>
        <v>DEJAR</v>
      </c>
      <c r="L967" s="126" t="str">
        <f t="shared" si="409"/>
        <v>DEPURAR</v>
      </c>
      <c r="M967" s="126" t="str">
        <f t="shared" si="410"/>
        <v>DEPURAR</v>
      </c>
    </row>
    <row r="968" spans="1:13" x14ac:dyDescent="0.25">
      <c r="A968" s="33" t="s">
        <v>68</v>
      </c>
      <c r="B968" s="33">
        <v>4</v>
      </c>
      <c r="C968" s="33" t="s">
        <v>97</v>
      </c>
      <c r="D968" s="34">
        <v>14.960577287297196</v>
      </c>
      <c r="E968" s="42">
        <v>3</v>
      </c>
      <c r="F968" s="113">
        <f t="shared" si="406"/>
        <v>175.78734267292398</v>
      </c>
      <c r="G968" s="42">
        <v>0.1</v>
      </c>
      <c r="H968" s="33" t="s">
        <v>153</v>
      </c>
      <c r="I968" s="109">
        <f>6.666+(12.826*(E968)^0.5)*LN(E968)</f>
        <v>31.07198362279307</v>
      </c>
      <c r="J968" s="108">
        <f t="shared" si="407"/>
        <v>0.15535991811396535</v>
      </c>
      <c r="K968" s="126" t="str">
        <f t="shared" si="408"/>
        <v>DEJAR</v>
      </c>
      <c r="L968" s="126" t="str">
        <f t="shared" si="409"/>
        <v>DEPURAR</v>
      </c>
      <c r="M968" s="126" t="str">
        <f t="shared" si="410"/>
        <v>DEPURAR</v>
      </c>
    </row>
    <row r="969" spans="1:13" x14ac:dyDescent="0.25">
      <c r="A969" s="33" t="s">
        <v>68</v>
      </c>
      <c r="B969" s="33">
        <v>5</v>
      </c>
      <c r="C969" s="33" t="s">
        <v>133</v>
      </c>
      <c r="D969" s="34">
        <v>22.91833116351911</v>
      </c>
      <c r="E969" s="42">
        <v>15</v>
      </c>
      <c r="F969" s="113">
        <f t="shared" si="406"/>
        <v>412.53127406810228</v>
      </c>
      <c r="G969" s="42">
        <v>0.1</v>
      </c>
      <c r="H969" s="33" t="s">
        <v>170</v>
      </c>
      <c r="I969" s="107">
        <f t="shared" ref="I969:I970" si="411">0.13647*D969^2.38351</f>
        <v>238.25770348900747</v>
      </c>
      <c r="J969" s="108">
        <f t="shared" ref="J969:J972" si="412">(I969/1000)*0.5/G969</f>
        <v>1.1912885174450372</v>
      </c>
      <c r="K969" s="126" t="str">
        <f t="shared" si="408"/>
        <v>DEJAR</v>
      </c>
      <c r="L969" s="126" t="str">
        <f t="shared" si="409"/>
        <v>DEJAR</v>
      </c>
      <c r="M969" s="126" t="str">
        <f t="shared" si="410"/>
        <v>DEJAR</v>
      </c>
    </row>
    <row r="970" spans="1:13" x14ac:dyDescent="0.25">
      <c r="A970" s="33" t="s">
        <v>68</v>
      </c>
      <c r="B970" s="33">
        <v>6</v>
      </c>
      <c r="C970" s="33" t="s">
        <v>133</v>
      </c>
      <c r="D970" s="34">
        <v>17.507058527688208</v>
      </c>
      <c r="E970" s="42">
        <v>4</v>
      </c>
      <c r="F970" s="113">
        <f t="shared" si="406"/>
        <v>240.72282099845862</v>
      </c>
      <c r="G970" s="42">
        <v>0.1</v>
      </c>
      <c r="H970" s="33" t="s">
        <v>170</v>
      </c>
      <c r="I970" s="107">
        <f t="shared" si="411"/>
        <v>125.38576871607694</v>
      </c>
      <c r="J970" s="108">
        <f t="shared" si="412"/>
        <v>0.62692884358038459</v>
      </c>
      <c r="K970" s="126" t="str">
        <f t="shared" si="408"/>
        <v>DEJAR</v>
      </c>
      <c r="L970" s="126" t="str">
        <f t="shared" si="409"/>
        <v>DEPURAR</v>
      </c>
      <c r="M970" s="126" t="str">
        <f t="shared" si="410"/>
        <v>DEPURAR</v>
      </c>
    </row>
    <row r="971" spans="1:13" x14ac:dyDescent="0.25">
      <c r="A971" s="33" t="s">
        <v>68</v>
      </c>
      <c r="B971" s="33">
        <v>7</v>
      </c>
      <c r="C971" s="33" t="s">
        <v>97</v>
      </c>
      <c r="D971" s="34">
        <v>14.960577287297196</v>
      </c>
      <c r="E971" s="42">
        <v>3</v>
      </c>
      <c r="F971" s="113">
        <f t="shared" si="406"/>
        <v>175.78734267292398</v>
      </c>
      <c r="G971" s="42">
        <v>0.1</v>
      </c>
      <c r="H971" s="33" t="s">
        <v>153</v>
      </c>
      <c r="I971" s="109">
        <f t="shared" ref="I971:I972" si="413">6.666+(12.826*(E971)^0.5)*LN(E971)</f>
        <v>31.07198362279307</v>
      </c>
      <c r="J971" s="108">
        <f t="shared" si="412"/>
        <v>0.15535991811396535</v>
      </c>
      <c r="K971" s="126" t="str">
        <f t="shared" si="408"/>
        <v>DEJAR</v>
      </c>
      <c r="L971" s="126" t="str">
        <f t="shared" si="409"/>
        <v>DEPURAR</v>
      </c>
      <c r="M971" s="126" t="str">
        <f t="shared" si="410"/>
        <v>DEPURAR</v>
      </c>
    </row>
    <row r="972" spans="1:13" x14ac:dyDescent="0.25">
      <c r="A972" s="33" t="s">
        <v>68</v>
      </c>
      <c r="B972" s="33">
        <v>8</v>
      </c>
      <c r="C972" s="33" t="s">
        <v>97</v>
      </c>
      <c r="D972" s="34">
        <v>13.687336667101691</v>
      </c>
      <c r="E972" s="42">
        <v>3</v>
      </c>
      <c r="F972" s="113">
        <f t="shared" si="406"/>
        <v>147.13933752930578</v>
      </c>
      <c r="G972" s="42">
        <v>0.1</v>
      </c>
      <c r="H972" s="33" t="s">
        <v>153</v>
      </c>
      <c r="I972" s="109">
        <f t="shared" si="413"/>
        <v>31.07198362279307</v>
      </c>
      <c r="J972" s="108">
        <f t="shared" si="412"/>
        <v>0.15535991811396535</v>
      </c>
      <c r="K972" s="126" t="str">
        <f t="shared" si="408"/>
        <v>DEJAR</v>
      </c>
      <c r="L972" s="126" t="str">
        <f t="shared" si="409"/>
        <v>DEPURAR</v>
      </c>
      <c r="M972" s="126" t="str">
        <f t="shared" si="410"/>
        <v>DEPURAR</v>
      </c>
    </row>
    <row r="973" spans="1:13" x14ac:dyDescent="0.25">
      <c r="A973" s="33" t="s">
        <v>68</v>
      </c>
      <c r="B973" s="33">
        <v>9</v>
      </c>
      <c r="C973" s="33" t="s">
        <v>133</v>
      </c>
      <c r="D973" s="34">
        <v>14.005646822150567</v>
      </c>
      <c r="E973" s="42">
        <v>18</v>
      </c>
      <c r="F973" s="113">
        <f t="shared" si="406"/>
        <v>154.06260543901348</v>
      </c>
      <c r="G973" s="42">
        <v>0.1</v>
      </c>
      <c r="H973" s="33" t="s">
        <v>170</v>
      </c>
      <c r="I973" s="107">
        <f t="shared" ref="I973:I974" si="414">0.13647*D973^2.38351</f>
        <v>73.665181252498542</v>
      </c>
      <c r="J973" s="108">
        <f t="shared" ref="J973:J977" si="415">(I973/1000)*0.5/G973</f>
        <v>0.36832590626249273</v>
      </c>
      <c r="K973" s="126" t="str">
        <f t="shared" si="408"/>
        <v>DEJAR</v>
      </c>
      <c r="L973" s="126" t="str">
        <f t="shared" si="409"/>
        <v>DEJAR</v>
      </c>
      <c r="M973" s="126" t="str">
        <f t="shared" si="410"/>
        <v>DEJAR</v>
      </c>
    </row>
    <row r="974" spans="1:13" x14ac:dyDescent="0.25">
      <c r="A974" s="33" t="s">
        <v>68</v>
      </c>
      <c r="B974" s="33">
        <v>10</v>
      </c>
      <c r="C974" s="33" t="s">
        <v>106</v>
      </c>
      <c r="D974" s="34">
        <v>14.642267132248321</v>
      </c>
      <c r="E974" s="42">
        <v>4</v>
      </c>
      <c r="F974" s="113">
        <f t="shared" si="406"/>
        <v>168.38660801082264</v>
      </c>
      <c r="G974" s="42">
        <v>0.1</v>
      </c>
      <c r="H974" s="33" t="s">
        <v>170</v>
      </c>
      <c r="I974" s="107">
        <f t="shared" si="414"/>
        <v>81.898564993474494</v>
      </c>
      <c r="J974" s="108">
        <f t="shared" si="415"/>
        <v>0.40949282496737244</v>
      </c>
      <c r="K974" s="126" t="str">
        <f t="shared" si="408"/>
        <v>DEJAR</v>
      </c>
      <c r="L974" s="126" t="str">
        <f t="shared" si="409"/>
        <v>DEPURAR</v>
      </c>
      <c r="M974" s="126" t="str">
        <f t="shared" si="410"/>
        <v>DEPURAR</v>
      </c>
    </row>
    <row r="975" spans="1:13" x14ac:dyDescent="0.25">
      <c r="A975" s="33" t="s">
        <v>68</v>
      </c>
      <c r="B975" s="33">
        <v>11</v>
      </c>
      <c r="C975" s="33" t="s">
        <v>97</v>
      </c>
      <c r="D975" s="34">
        <v>18.143678837785963</v>
      </c>
      <c r="E975" s="42">
        <v>4</v>
      </c>
      <c r="F975" s="113">
        <f t="shared" si="406"/>
        <v>258.54824642115443</v>
      </c>
      <c r="G975" s="42">
        <v>0.1</v>
      </c>
      <c r="H975" s="33" t="s">
        <v>153</v>
      </c>
      <c r="I975" s="109">
        <f t="shared" ref="I975:I977" si="416">6.666+(12.826*(E975)^0.5)*LN(E975)</f>
        <v>42.22722295144743</v>
      </c>
      <c r="J975" s="108">
        <f t="shared" si="415"/>
        <v>0.21113611475723715</v>
      </c>
      <c r="K975" s="126" t="str">
        <f t="shared" si="408"/>
        <v>DEJAR</v>
      </c>
      <c r="L975" s="126" t="str">
        <f t="shared" si="409"/>
        <v>DEPURAR</v>
      </c>
      <c r="M975" s="126" t="str">
        <f t="shared" si="410"/>
        <v>DEPURAR</v>
      </c>
    </row>
    <row r="976" spans="1:13" x14ac:dyDescent="0.25">
      <c r="A976" s="33" t="s">
        <v>68</v>
      </c>
      <c r="B976" s="33">
        <v>12</v>
      </c>
      <c r="C976" s="33" t="s">
        <v>97</v>
      </c>
      <c r="D976" s="34">
        <v>14.323956977199444</v>
      </c>
      <c r="E976" s="42">
        <v>4</v>
      </c>
      <c r="F976" s="113">
        <f t="shared" si="406"/>
        <v>161.14502893285245</v>
      </c>
      <c r="G976" s="42">
        <v>0.1</v>
      </c>
      <c r="H976" s="33" t="s">
        <v>153</v>
      </c>
      <c r="I976" s="109">
        <f t="shared" si="416"/>
        <v>42.22722295144743</v>
      </c>
      <c r="J976" s="108">
        <f t="shared" si="415"/>
        <v>0.21113611475723715</v>
      </c>
      <c r="K976" s="126" t="str">
        <f t="shared" si="408"/>
        <v>DEJAR</v>
      </c>
      <c r="L976" s="126" t="str">
        <f t="shared" si="409"/>
        <v>DEPURAR</v>
      </c>
      <c r="M976" s="126" t="str">
        <f t="shared" si="410"/>
        <v>DEPURAR</v>
      </c>
    </row>
    <row r="977" spans="1:13" x14ac:dyDescent="0.25">
      <c r="A977" s="33" t="s">
        <v>68</v>
      </c>
      <c r="B977" s="33">
        <v>13</v>
      </c>
      <c r="C977" s="33" t="s">
        <v>97</v>
      </c>
      <c r="D977" s="34">
        <v>14.323956977199444</v>
      </c>
      <c r="E977" s="42">
        <v>4</v>
      </c>
      <c r="F977" s="113">
        <f t="shared" si="406"/>
        <v>161.14502893285245</v>
      </c>
      <c r="G977" s="42">
        <v>0.1</v>
      </c>
      <c r="H977" s="33" t="s">
        <v>153</v>
      </c>
      <c r="I977" s="109">
        <f t="shared" si="416"/>
        <v>42.22722295144743</v>
      </c>
      <c r="J977" s="108">
        <f t="shared" si="415"/>
        <v>0.21113611475723715</v>
      </c>
      <c r="K977" s="126" t="str">
        <f t="shared" si="408"/>
        <v>DEJAR</v>
      </c>
      <c r="L977" s="126" t="str">
        <f t="shared" si="409"/>
        <v>DEPURAR</v>
      </c>
      <c r="M977" s="126" t="str">
        <f t="shared" si="410"/>
        <v>DEPURAR</v>
      </c>
    </row>
    <row r="978" spans="1:13" x14ac:dyDescent="0.25">
      <c r="A978" s="33" t="s">
        <v>68</v>
      </c>
      <c r="B978" s="33">
        <v>14</v>
      </c>
      <c r="C978" s="33" t="s">
        <v>133</v>
      </c>
      <c r="D978" s="34">
        <v>24.509881938763492</v>
      </c>
      <c r="E978" s="42">
        <v>4</v>
      </c>
      <c r="F978" s="113">
        <f t="shared" si="406"/>
        <v>471.81672915697879</v>
      </c>
      <c r="G978" s="42">
        <v>0.1</v>
      </c>
      <c r="H978" s="33" t="s">
        <v>170</v>
      </c>
      <c r="I978" s="107">
        <f>0.13647*D978^2.38351</f>
        <v>279.60561022900345</v>
      </c>
      <c r="J978" s="108">
        <f>(I978/1000)*0.5/G978</f>
        <v>1.3980280511450172</v>
      </c>
      <c r="K978" s="126" t="str">
        <f t="shared" si="408"/>
        <v>DEJAR</v>
      </c>
      <c r="L978" s="126" t="str">
        <f t="shared" si="409"/>
        <v>DEPURAR</v>
      </c>
      <c r="M978" s="126" t="str">
        <f t="shared" si="410"/>
        <v>DEPURAR</v>
      </c>
    </row>
    <row r="979" spans="1:13" x14ac:dyDescent="0.25">
      <c r="A979" s="33" t="s">
        <v>68</v>
      </c>
      <c r="B979" s="33">
        <v>15</v>
      </c>
      <c r="C979" s="33" t="s">
        <v>97</v>
      </c>
      <c r="D979" s="34">
        <v>18.46198899283484</v>
      </c>
      <c r="E979" s="42">
        <v>3</v>
      </c>
      <c r="F979" s="113">
        <f t="shared" si="406"/>
        <v>267.69969250869912</v>
      </c>
      <c r="G979" s="42">
        <v>0.1</v>
      </c>
      <c r="H979" s="33" t="s">
        <v>153</v>
      </c>
      <c r="I979" s="109">
        <f t="shared" ref="I979:I980" si="417">6.666+(12.826*(E979)^0.5)*LN(E979)</f>
        <v>31.07198362279307</v>
      </c>
      <c r="J979" s="108">
        <f t="shared" ref="J979:J980" si="418">(I979/1000)*0.5/G979</f>
        <v>0.15535991811396535</v>
      </c>
      <c r="K979" s="126" t="str">
        <f t="shared" si="408"/>
        <v>DEJAR</v>
      </c>
      <c r="L979" s="126" t="str">
        <f t="shared" si="409"/>
        <v>DEPURAR</v>
      </c>
      <c r="M979" s="126" t="str">
        <f t="shared" si="410"/>
        <v>DEPURAR</v>
      </c>
    </row>
    <row r="980" spans="1:13" x14ac:dyDescent="0.25">
      <c r="A980" s="33" t="s">
        <v>68</v>
      </c>
      <c r="B980" s="33">
        <v>16</v>
      </c>
      <c r="C980" s="33" t="s">
        <v>97</v>
      </c>
      <c r="D980" s="34">
        <v>12.732406201955062</v>
      </c>
      <c r="E980" s="42">
        <v>3</v>
      </c>
      <c r="F980" s="113">
        <f t="shared" si="406"/>
        <v>127.32446730496986</v>
      </c>
      <c r="G980" s="42">
        <v>0.1</v>
      </c>
      <c r="H980" s="33" t="s">
        <v>153</v>
      </c>
      <c r="I980" s="109">
        <f t="shared" si="417"/>
        <v>31.07198362279307</v>
      </c>
      <c r="J980" s="108">
        <f t="shared" si="418"/>
        <v>0.15535991811396535</v>
      </c>
      <c r="K980" s="126" t="str">
        <f t="shared" si="408"/>
        <v>DEJAR</v>
      </c>
      <c r="L980" s="126" t="str">
        <f t="shared" si="409"/>
        <v>DEPURAR</v>
      </c>
      <c r="M980" s="126" t="str">
        <f t="shared" si="410"/>
        <v>DEPURAR</v>
      </c>
    </row>
    <row r="981" spans="1:13" x14ac:dyDescent="0.25">
      <c r="A981" s="33" t="s">
        <v>68</v>
      </c>
      <c r="B981" s="33">
        <v>17</v>
      </c>
      <c r="C981" s="33" t="s">
        <v>133</v>
      </c>
      <c r="D981" s="34">
        <v>22.91833116351911</v>
      </c>
      <c r="E981" s="42">
        <v>8</v>
      </c>
      <c r="F981" s="113">
        <f t="shared" si="406"/>
        <v>412.53127406810228</v>
      </c>
      <c r="G981" s="42">
        <v>0.1</v>
      </c>
      <c r="H981" s="33" t="s">
        <v>170</v>
      </c>
      <c r="I981" s="107">
        <f t="shared" ref="I981:I982" si="419">0.13647*D981^2.38351</f>
        <v>238.25770348900747</v>
      </c>
      <c r="J981" s="108">
        <f t="shared" ref="J981:J982" si="420">(I981/1000)*0.5/G981</f>
        <v>1.1912885174450372</v>
      </c>
      <c r="K981" s="126" t="str">
        <f t="shared" si="408"/>
        <v>DEJAR</v>
      </c>
      <c r="L981" s="126" t="str">
        <f t="shared" si="409"/>
        <v>DEJAR</v>
      </c>
      <c r="M981" s="126" t="str">
        <f t="shared" si="410"/>
        <v>DEJAR</v>
      </c>
    </row>
    <row r="982" spans="1:13" x14ac:dyDescent="0.25">
      <c r="A982" s="33" t="s">
        <v>68</v>
      </c>
      <c r="B982" s="33">
        <v>18</v>
      </c>
      <c r="C982" s="33" t="s">
        <v>133</v>
      </c>
      <c r="D982" s="34">
        <v>22.600021008470232</v>
      </c>
      <c r="E982" s="42">
        <v>20</v>
      </c>
      <c r="F982" s="113">
        <f t="shared" si="406"/>
        <v>401.15164980272056</v>
      </c>
      <c r="G982" s="42">
        <v>0.1</v>
      </c>
      <c r="H982" s="33" t="s">
        <v>170</v>
      </c>
      <c r="I982" s="107">
        <f t="shared" si="419"/>
        <v>230.44599224959319</v>
      </c>
      <c r="J982" s="108">
        <f t="shared" si="420"/>
        <v>1.1522299612479658</v>
      </c>
      <c r="K982" s="126" t="str">
        <f t="shared" si="408"/>
        <v>DEJAR</v>
      </c>
      <c r="L982" s="126" t="str">
        <f t="shared" si="409"/>
        <v>DEJAR</v>
      </c>
      <c r="M982" s="126" t="str">
        <f t="shared" si="410"/>
        <v>DEJAR</v>
      </c>
    </row>
    <row r="983" spans="1:13" x14ac:dyDescent="0.25">
      <c r="A983" s="33" t="s">
        <v>68</v>
      </c>
      <c r="B983" s="33">
        <v>19</v>
      </c>
      <c r="C983" s="33" t="s">
        <v>97</v>
      </c>
      <c r="D983" s="34">
        <v>17.507058527688208</v>
      </c>
      <c r="E983" s="42">
        <v>3</v>
      </c>
      <c r="F983" s="113">
        <f t="shared" si="406"/>
        <v>240.72282099845862</v>
      </c>
      <c r="G983" s="42">
        <v>0.1</v>
      </c>
      <c r="H983" s="33" t="s">
        <v>153</v>
      </c>
      <c r="I983" s="109">
        <f>6.666+(12.826*(E983)^0.5)*LN(E983)</f>
        <v>31.07198362279307</v>
      </c>
      <c r="J983" s="108">
        <f>(I983/1000)*0.5/G983</f>
        <v>0.15535991811396535</v>
      </c>
      <c r="K983" s="126" t="str">
        <f t="shared" si="408"/>
        <v>DEJAR</v>
      </c>
      <c r="L983" s="126" t="str">
        <f t="shared" si="409"/>
        <v>DEPURAR</v>
      </c>
      <c r="M983" s="126" t="str">
        <f t="shared" si="410"/>
        <v>DEPURAR</v>
      </c>
    </row>
    <row r="984" spans="1:13" x14ac:dyDescent="0.25">
      <c r="A984" s="33" t="s">
        <v>68</v>
      </c>
      <c r="B984" s="33">
        <v>20</v>
      </c>
      <c r="C984" s="33" t="s">
        <v>133</v>
      </c>
      <c r="D984" s="34">
        <v>12.095785891857309</v>
      </c>
      <c r="E984" s="42">
        <v>18</v>
      </c>
      <c r="F984" s="113">
        <f t="shared" si="406"/>
        <v>114.91033174273529</v>
      </c>
      <c r="G984" s="42">
        <v>0.1</v>
      </c>
      <c r="H984" s="33" t="s">
        <v>170</v>
      </c>
      <c r="I984" s="107">
        <f t="shared" ref="I984:I988" si="421">0.13647*D984^2.38351</f>
        <v>51.940529564627447</v>
      </c>
      <c r="J984" s="108">
        <f t="shared" ref="J984:J988" si="422">(I984/1000)*0.5/G984</f>
        <v>0.25970264782313723</v>
      </c>
      <c r="K984" s="126" t="str">
        <f t="shared" si="408"/>
        <v>DEJAR</v>
      </c>
      <c r="L984" s="126" t="str">
        <f t="shared" si="409"/>
        <v>DEJAR</v>
      </c>
      <c r="M984" s="126" t="str">
        <f t="shared" si="410"/>
        <v>DEJAR</v>
      </c>
    </row>
    <row r="985" spans="1:13" x14ac:dyDescent="0.25">
      <c r="A985" s="33" t="s">
        <v>68</v>
      </c>
      <c r="B985" s="33">
        <v>21</v>
      </c>
      <c r="C985" s="33" t="s">
        <v>133</v>
      </c>
      <c r="D985" s="34">
        <v>22.281710853421359</v>
      </c>
      <c r="E985" s="42">
        <v>10</v>
      </c>
      <c r="F985" s="113">
        <f t="shared" si="406"/>
        <v>389.93118112147022</v>
      </c>
      <c r="G985" s="42">
        <v>0.1</v>
      </c>
      <c r="H985" s="33" t="s">
        <v>170</v>
      </c>
      <c r="I985" s="107">
        <f t="shared" si="421"/>
        <v>222.7850284848646</v>
      </c>
      <c r="J985" s="108">
        <f t="shared" si="422"/>
        <v>1.1139251424243228</v>
      </c>
      <c r="K985" s="126" t="str">
        <f t="shared" si="408"/>
        <v>DEJAR</v>
      </c>
      <c r="L985" s="126" t="str">
        <f t="shared" si="409"/>
        <v>DEJAR</v>
      </c>
      <c r="M985" s="126" t="str">
        <f t="shared" si="410"/>
        <v>DEJAR</v>
      </c>
    </row>
    <row r="986" spans="1:13" x14ac:dyDescent="0.25">
      <c r="A986" s="33" t="s">
        <v>68</v>
      </c>
      <c r="B986" s="33">
        <v>22</v>
      </c>
      <c r="C986" s="33" t="s">
        <v>133</v>
      </c>
      <c r="D986" s="34">
        <v>45.200042016940465</v>
      </c>
      <c r="E986" s="42">
        <v>18</v>
      </c>
      <c r="F986" s="113">
        <f t="shared" si="406"/>
        <v>1604.6065992108822</v>
      </c>
      <c r="G986" s="42">
        <v>0.1</v>
      </c>
      <c r="H986" s="33" t="s">
        <v>170</v>
      </c>
      <c r="I986" s="107">
        <f t="shared" si="421"/>
        <v>1202.4780694810065</v>
      </c>
      <c r="J986" s="108">
        <f t="shared" si="422"/>
        <v>6.0123903474050318</v>
      </c>
      <c r="K986" s="126" t="str">
        <f t="shared" si="408"/>
        <v>DEJAR</v>
      </c>
      <c r="L986" s="126" t="str">
        <f t="shared" si="409"/>
        <v>DEJAR</v>
      </c>
      <c r="M986" s="126" t="str">
        <f t="shared" si="410"/>
        <v>DEJAR</v>
      </c>
    </row>
    <row r="987" spans="1:13" x14ac:dyDescent="0.25">
      <c r="A987" s="33" t="s">
        <v>68</v>
      </c>
      <c r="B987" s="33">
        <v>23</v>
      </c>
      <c r="C987" s="33" t="s">
        <v>133</v>
      </c>
      <c r="D987" s="34">
        <v>47.746523257331482</v>
      </c>
      <c r="E987" s="42">
        <v>18</v>
      </c>
      <c r="F987" s="113">
        <f t="shared" si="406"/>
        <v>1790.5003214761387</v>
      </c>
      <c r="G987" s="42">
        <v>0.1</v>
      </c>
      <c r="H987" s="33" t="s">
        <v>170</v>
      </c>
      <c r="I987" s="107">
        <f t="shared" si="421"/>
        <v>1370.2873538224931</v>
      </c>
      <c r="J987" s="108">
        <f t="shared" si="422"/>
        <v>6.8514367691124649</v>
      </c>
      <c r="K987" s="126" t="str">
        <f t="shared" si="408"/>
        <v>DEJAR</v>
      </c>
      <c r="L987" s="126" t="str">
        <f t="shared" si="409"/>
        <v>DEJAR</v>
      </c>
      <c r="M987" s="126" t="str">
        <f t="shared" si="410"/>
        <v>DEJAR</v>
      </c>
    </row>
    <row r="988" spans="1:13" x14ac:dyDescent="0.25">
      <c r="A988" s="33" t="s">
        <v>68</v>
      </c>
      <c r="B988" s="33">
        <v>24</v>
      </c>
      <c r="C988" s="33" t="s">
        <v>133</v>
      </c>
      <c r="D988" s="34">
        <v>22.281710853421359</v>
      </c>
      <c r="E988" s="42">
        <v>8</v>
      </c>
      <c r="F988" s="113">
        <f t="shared" si="406"/>
        <v>389.93118112147022</v>
      </c>
      <c r="G988" s="42">
        <v>0.1</v>
      </c>
      <c r="H988" s="33" t="s">
        <v>170</v>
      </c>
      <c r="I988" s="107">
        <f t="shared" si="421"/>
        <v>222.7850284848646</v>
      </c>
      <c r="J988" s="108">
        <f t="shared" si="422"/>
        <v>1.1139251424243228</v>
      </c>
      <c r="K988" s="126" t="str">
        <f t="shared" si="408"/>
        <v>DEJAR</v>
      </c>
      <c r="L988" s="126" t="str">
        <f t="shared" si="409"/>
        <v>DEJAR</v>
      </c>
      <c r="M988" s="126" t="str">
        <f t="shared" si="410"/>
        <v>DEJAR</v>
      </c>
    </row>
    <row r="989" spans="1:13" x14ac:dyDescent="0.25">
      <c r="A989" s="33" t="s">
        <v>68</v>
      </c>
      <c r="B989" s="33">
        <v>25</v>
      </c>
      <c r="C989" s="33" t="s">
        <v>97</v>
      </c>
      <c r="D989" s="34">
        <v>12.732406201955062</v>
      </c>
      <c r="E989" s="42">
        <v>3</v>
      </c>
      <c r="F989" s="113">
        <f t="shared" si="406"/>
        <v>127.32446730496986</v>
      </c>
      <c r="G989" s="42">
        <v>0.1</v>
      </c>
      <c r="H989" s="33" t="s">
        <v>153</v>
      </c>
      <c r="I989" s="109">
        <f>6.666+(12.826*(E989)^0.5)*LN(E989)</f>
        <v>31.07198362279307</v>
      </c>
      <c r="J989" s="108">
        <f>(I989/1000)*0.5/G989</f>
        <v>0.15535991811396535</v>
      </c>
      <c r="K989" s="126" t="str">
        <f t="shared" si="408"/>
        <v>DEJAR</v>
      </c>
      <c r="L989" s="126" t="str">
        <f t="shared" si="409"/>
        <v>DEPURAR</v>
      </c>
      <c r="M989" s="126" t="str">
        <f t="shared" si="410"/>
        <v>DEPURAR</v>
      </c>
    </row>
    <row r="990" spans="1:13" x14ac:dyDescent="0.25">
      <c r="A990" s="33" t="s">
        <v>68</v>
      </c>
      <c r="B990" s="33">
        <v>26</v>
      </c>
      <c r="C990" s="33" t="s">
        <v>96</v>
      </c>
      <c r="D990" s="34">
        <v>14.642267132248321</v>
      </c>
      <c r="E990" s="42">
        <v>8</v>
      </c>
      <c r="F990" s="113">
        <f t="shared" si="406"/>
        <v>168.38660801082264</v>
      </c>
      <c r="G990" s="42">
        <v>0.1</v>
      </c>
      <c r="H990" s="33" t="s">
        <v>170</v>
      </c>
      <c r="I990" s="107">
        <f>0.13647*D990^2.38351</f>
        <v>81.898564993474494</v>
      </c>
      <c r="J990" s="108">
        <f>(I990/1000)*0.5/G990</f>
        <v>0.40949282496737244</v>
      </c>
      <c r="K990" s="126" t="str">
        <f t="shared" si="408"/>
        <v>DEJAR</v>
      </c>
      <c r="L990" s="126" t="str">
        <f t="shared" si="409"/>
        <v>DEJAR</v>
      </c>
      <c r="M990" s="126" t="str">
        <f t="shared" si="410"/>
        <v>DEJAR</v>
      </c>
    </row>
    <row r="991" spans="1:13" x14ac:dyDescent="0.25">
      <c r="A991" s="33" t="s">
        <v>68</v>
      </c>
      <c r="B991" s="33">
        <v>27</v>
      </c>
      <c r="C991" s="33" t="s">
        <v>97</v>
      </c>
      <c r="D991" s="34">
        <v>12.095785891857309</v>
      </c>
      <c r="E991" s="42">
        <v>5</v>
      </c>
      <c r="F991" s="113">
        <f t="shared" si="406"/>
        <v>114.91033174273529</v>
      </c>
      <c r="G991" s="42">
        <v>0.1</v>
      </c>
      <c r="H991" s="33" t="s">
        <v>153</v>
      </c>
      <c r="I991" s="109">
        <f t="shared" ref="I991:I993" si="423">6.666+(12.826*(E991)^0.5)*LN(E991)</f>
        <v>52.824370122452407</v>
      </c>
      <c r="J991" s="108">
        <f t="shared" ref="J991:J993" si="424">(I991/1000)*0.5/G991</f>
        <v>0.26412185061226201</v>
      </c>
      <c r="K991" s="126" t="str">
        <f t="shared" si="408"/>
        <v>DEJAR</v>
      </c>
      <c r="L991" s="126" t="str">
        <f t="shared" si="409"/>
        <v>DEJAR</v>
      </c>
      <c r="M991" s="126" t="str">
        <f t="shared" si="410"/>
        <v>DEJAR</v>
      </c>
    </row>
    <row r="992" spans="1:13" x14ac:dyDescent="0.25">
      <c r="A992" s="33" t="s">
        <v>68</v>
      </c>
      <c r="B992" s="33">
        <v>28</v>
      </c>
      <c r="C992" s="33" t="s">
        <v>97</v>
      </c>
      <c r="D992" s="34">
        <v>17.507058527688208</v>
      </c>
      <c r="E992" s="42">
        <v>3</v>
      </c>
      <c r="F992" s="113">
        <f t="shared" si="406"/>
        <v>240.72282099845862</v>
      </c>
      <c r="G992" s="42">
        <v>0.1</v>
      </c>
      <c r="H992" s="33" t="s">
        <v>153</v>
      </c>
      <c r="I992" s="109">
        <f t="shared" si="423"/>
        <v>31.07198362279307</v>
      </c>
      <c r="J992" s="108">
        <f t="shared" si="424"/>
        <v>0.15535991811396535</v>
      </c>
      <c r="K992" s="126" t="str">
        <f t="shared" si="408"/>
        <v>DEJAR</v>
      </c>
      <c r="L992" s="126" t="str">
        <f t="shared" si="409"/>
        <v>DEPURAR</v>
      </c>
      <c r="M992" s="126" t="str">
        <f t="shared" si="410"/>
        <v>DEPURAR</v>
      </c>
    </row>
    <row r="993" spans="1:13" x14ac:dyDescent="0.25">
      <c r="A993" s="33" t="s">
        <v>68</v>
      </c>
      <c r="B993" s="33">
        <v>29</v>
      </c>
      <c r="C993" s="33" t="s">
        <v>97</v>
      </c>
      <c r="D993" s="34">
        <v>14.960577287297196</v>
      </c>
      <c r="E993" s="42">
        <v>3</v>
      </c>
      <c r="F993" s="113">
        <f t="shared" si="406"/>
        <v>175.78734267292398</v>
      </c>
      <c r="G993" s="42">
        <v>0.1</v>
      </c>
      <c r="H993" s="33" t="s">
        <v>153</v>
      </c>
      <c r="I993" s="109">
        <f t="shared" si="423"/>
        <v>31.07198362279307</v>
      </c>
      <c r="J993" s="108">
        <f t="shared" si="424"/>
        <v>0.15535991811396535</v>
      </c>
      <c r="K993" s="126" t="str">
        <f t="shared" si="408"/>
        <v>DEJAR</v>
      </c>
      <c r="L993" s="126" t="str">
        <f t="shared" si="409"/>
        <v>DEPURAR</v>
      </c>
      <c r="M993" s="126" t="str">
        <f t="shared" si="410"/>
        <v>DEPURAR</v>
      </c>
    </row>
    <row r="994" spans="1:13" x14ac:dyDescent="0.25">
      <c r="A994" s="33" t="s">
        <v>68</v>
      </c>
      <c r="B994" s="33">
        <v>30</v>
      </c>
      <c r="C994" s="33" t="s">
        <v>133</v>
      </c>
      <c r="D994" s="34">
        <v>22.281710853421359</v>
      </c>
      <c r="E994" s="42">
        <v>10</v>
      </c>
      <c r="F994" s="113">
        <f t="shared" si="406"/>
        <v>389.93118112147022</v>
      </c>
      <c r="G994" s="42">
        <v>0.1</v>
      </c>
      <c r="H994" s="33" t="s">
        <v>170</v>
      </c>
      <c r="I994" s="107">
        <f>0.13647*D994^2.38351</f>
        <v>222.7850284848646</v>
      </c>
      <c r="J994" s="108">
        <f t="shared" ref="J994:J999" si="425">(I994/1000)*0.5/G994</f>
        <v>1.1139251424243228</v>
      </c>
      <c r="K994" s="126" t="str">
        <f t="shared" si="408"/>
        <v>DEJAR</v>
      </c>
      <c r="L994" s="126" t="str">
        <f t="shared" si="409"/>
        <v>DEJAR</v>
      </c>
      <c r="M994" s="126" t="str">
        <f t="shared" si="410"/>
        <v>DEJAR</v>
      </c>
    </row>
    <row r="995" spans="1:13" x14ac:dyDescent="0.25">
      <c r="A995" s="33" t="s">
        <v>68</v>
      </c>
      <c r="B995" s="33">
        <v>31</v>
      </c>
      <c r="C995" s="33" t="s">
        <v>97</v>
      </c>
      <c r="D995" s="34">
        <v>26.738053024105628</v>
      </c>
      <c r="E995" s="42">
        <v>7</v>
      </c>
      <c r="F995" s="113">
        <f t="shared" si="406"/>
        <v>561.50090081491703</v>
      </c>
      <c r="G995" s="42">
        <v>0.1</v>
      </c>
      <c r="H995" s="33" t="s">
        <v>153</v>
      </c>
      <c r="I995" s="109">
        <f>6.666+(12.826*(E995)^0.5)*LN(E995)</f>
        <v>72.699305651915452</v>
      </c>
      <c r="J995" s="108">
        <f t="shared" si="425"/>
        <v>0.36349652825957729</v>
      </c>
      <c r="K995" s="126" t="str">
        <f t="shared" si="408"/>
        <v>DEJAR</v>
      </c>
      <c r="L995" s="126" t="str">
        <f t="shared" si="409"/>
        <v>DEJAR</v>
      </c>
      <c r="M995" s="126" t="str">
        <f t="shared" si="410"/>
        <v>DEJAR</v>
      </c>
    </row>
    <row r="996" spans="1:13" x14ac:dyDescent="0.25">
      <c r="A996" s="33" t="s">
        <v>68</v>
      </c>
      <c r="B996" s="33">
        <v>32</v>
      </c>
      <c r="C996" s="33" t="s">
        <v>133</v>
      </c>
      <c r="D996" s="34">
        <v>22.91833116351911</v>
      </c>
      <c r="E996" s="42">
        <v>8</v>
      </c>
      <c r="F996" s="113">
        <f t="shared" si="406"/>
        <v>412.53127406810228</v>
      </c>
      <c r="G996" s="42">
        <v>0.1</v>
      </c>
      <c r="H996" s="33" t="s">
        <v>170</v>
      </c>
      <c r="I996" s="107">
        <f>0.13647*D996^2.38351</f>
        <v>238.25770348900747</v>
      </c>
      <c r="J996" s="108">
        <f t="shared" si="425"/>
        <v>1.1912885174450372</v>
      </c>
      <c r="K996" s="126" t="str">
        <f t="shared" si="408"/>
        <v>DEJAR</v>
      </c>
      <c r="L996" s="126" t="str">
        <f t="shared" si="409"/>
        <v>DEJAR</v>
      </c>
      <c r="M996" s="126" t="str">
        <f t="shared" si="410"/>
        <v>DEJAR</v>
      </c>
    </row>
    <row r="997" spans="1:13" x14ac:dyDescent="0.25">
      <c r="A997" s="33" t="s">
        <v>68</v>
      </c>
      <c r="B997" s="33">
        <v>33</v>
      </c>
      <c r="C997" s="33" t="s">
        <v>97</v>
      </c>
      <c r="D997" s="34">
        <v>15.915507752443826</v>
      </c>
      <c r="E997" s="42">
        <v>1.5</v>
      </c>
      <c r="F997" s="113">
        <f t="shared" si="406"/>
        <v>198.94448016401537</v>
      </c>
      <c r="G997" s="42">
        <v>0.1</v>
      </c>
      <c r="H997" s="33" t="s">
        <v>153</v>
      </c>
      <c r="I997" s="109">
        <f>6.666+(12.826*(E997)^0.5)*LN(E997)</f>
        <v>13.035280163655273</v>
      </c>
      <c r="J997" s="108">
        <f t="shared" si="425"/>
        <v>6.5176400818276359E-2</v>
      </c>
      <c r="K997" s="126" t="str">
        <f t="shared" si="408"/>
        <v>DEJAR</v>
      </c>
      <c r="L997" s="126" t="str">
        <f t="shared" si="409"/>
        <v>DEPURAR</v>
      </c>
      <c r="M997" s="126" t="str">
        <f t="shared" si="410"/>
        <v>DEPURAR</v>
      </c>
    </row>
    <row r="998" spans="1:13" x14ac:dyDescent="0.25">
      <c r="A998" s="33" t="s">
        <v>68</v>
      </c>
      <c r="B998" s="33">
        <v>34</v>
      </c>
      <c r="C998" s="33" t="s">
        <v>133</v>
      </c>
      <c r="D998" s="34">
        <v>30.23946472964327</v>
      </c>
      <c r="E998" s="42">
        <v>20</v>
      </c>
      <c r="F998" s="113">
        <f t="shared" si="406"/>
        <v>718.18957339209555</v>
      </c>
      <c r="G998" s="42">
        <v>0.1</v>
      </c>
      <c r="H998" s="33" t="s">
        <v>170</v>
      </c>
      <c r="I998" s="107">
        <f>0.13647*D998^2.38351</f>
        <v>461.31796044128259</v>
      </c>
      <c r="J998" s="108">
        <f t="shared" si="425"/>
        <v>2.3065898022064126</v>
      </c>
      <c r="K998" s="126" t="str">
        <f t="shared" si="408"/>
        <v>DEJAR</v>
      </c>
      <c r="L998" s="126" t="str">
        <f t="shared" si="409"/>
        <v>DEJAR</v>
      </c>
      <c r="M998" s="126" t="str">
        <f t="shared" si="410"/>
        <v>DEJAR</v>
      </c>
    </row>
    <row r="999" spans="1:13" x14ac:dyDescent="0.25">
      <c r="A999" s="33" t="s">
        <v>68</v>
      </c>
      <c r="B999" s="33">
        <v>35</v>
      </c>
      <c r="C999" s="33" t="s">
        <v>97</v>
      </c>
      <c r="D999" s="34">
        <v>25.464812403910123</v>
      </c>
      <c r="E999" s="42">
        <v>8</v>
      </c>
      <c r="F999" s="113">
        <f t="shared" si="406"/>
        <v>509.29786921987943</v>
      </c>
      <c r="G999" s="42">
        <v>0.1</v>
      </c>
      <c r="H999" s="33" t="s">
        <v>153</v>
      </c>
      <c r="I999" s="109">
        <f>6.666+(12.826*(E999)^0.5)*LN(E999)</f>
        <v>82.102745688765523</v>
      </c>
      <c r="J999" s="108">
        <f t="shared" si="425"/>
        <v>0.41051372844382761</v>
      </c>
      <c r="K999" s="126" t="str">
        <f t="shared" si="408"/>
        <v>DEJAR</v>
      </c>
      <c r="L999" s="126" t="str">
        <f t="shared" si="409"/>
        <v>DEJAR</v>
      </c>
      <c r="M999" s="126" t="str">
        <f t="shared" si="410"/>
        <v>DEJAR</v>
      </c>
    </row>
    <row r="1000" spans="1:13" x14ac:dyDescent="0.25">
      <c r="A1000" s="33" t="s">
        <v>68</v>
      </c>
      <c r="B1000" s="33">
        <v>36</v>
      </c>
      <c r="C1000" s="33" t="s">
        <v>133</v>
      </c>
      <c r="D1000" s="34">
        <v>11.777475736808432</v>
      </c>
      <c r="E1000" s="42">
        <v>15</v>
      </c>
      <c r="F1000" s="113">
        <f t="shared" si="406"/>
        <v>108.94199733781484</v>
      </c>
      <c r="G1000" s="42">
        <v>0.1</v>
      </c>
      <c r="H1000" s="33" t="s">
        <v>170</v>
      </c>
      <c r="I1000" s="107">
        <f t="shared" ref="I1000:I1001" si="426">0.13647*D1000^2.38351</f>
        <v>48.741721531207368</v>
      </c>
      <c r="J1000" s="108">
        <f t="shared" ref="J1000:J1007" si="427">(I1000/1000)*0.5/G1000</f>
        <v>0.2437086076560368</v>
      </c>
      <c r="K1000" s="126" t="str">
        <f t="shared" si="408"/>
        <v>DEJAR</v>
      </c>
      <c r="L1000" s="126" t="str">
        <f t="shared" si="409"/>
        <v>DEJAR</v>
      </c>
      <c r="M1000" s="126" t="str">
        <f t="shared" si="410"/>
        <v>DEJAR</v>
      </c>
    </row>
    <row r="1001" spans="1:13" x14ac:dyDescent="0.25">
      <c r="A1001" s="33" t="s">
        <v>68</v>
      </c>
      <c r="B1001" s="33">
        <v>37</v>
      </c>
      <c r="C1001" s="33" t="s">
        <v>105</v>
      </c>
      <c r="D1001" s="34">
        <v>28.647913954398888</v>
      </c>
      <c r="E1001" s="42">
        <v>8</v>
      </c>
      <c r="F1001" s="113">
        <f t="shared" si="406"/>
        <v>644.58011573140982</v>
      </c>
      <c r="G1001" s="42">
        <v>0.1</v>
      </c>
      <c r="H1001" s="33" t="s">
        <v>170</v>
      </c>
      <c r="I1001" s="107">
        <f t="shared" si="426"/>
        <v>405.53929002221889</v>
      </c>
      <c r="J1001" s="108">
        <f t="shared" si="427"/>
        <v>2.0276964501110943</v>
      </c>
      <c r="K1001" s="126" t="str">
        <f t="shared" si="408"/>
        <v>DEJAR</v>
      </c>
      <c r="L1001" s="126" t="str">
        <f t="shared" si="409"/>
        <v>DEJAR</v>
      </c>
      <c r="M1001" s="126" t="str">
        <f t="shared" si="410"/>
        <v>DEJAR</v>
      </c>
    </row>
    <row r="1002" spans="1:13" x14ac:dyDescent="0.25">
      <c r="A1002" s="33" t="s">
        <v>68</v>
      </c>
      <c r="B1002" s="33">
        <v>38</v>
      </c>
      <c r="C1002" s="33" t="s">
        <v>97</v>
      </c>
      <c r="D1002" s="34">
        <v>12.732406201955062</v>
      </c>
      <c r="E1002" s="42">
        <v>3</v>
      </c>
      <c r="F1002" s="113">
        <f t="shared" si="406"/>
        <v>127.32446730496986</v>
      </c>
      <c r="G1002" s="42">
        <v>0.1</v>
      </c>
      <c r="H1002" s="33" t="s">
        <v>153</v>
      </c>
      <c r="I1002" s="109">
        <f t="shared" ref="I1002:I1007" si="428">6.666+(12.826*(E1002)^0.5)*LN(E1002)</f>
        <v>31.07198362279307</v>
      </c>
      <c r="J1002" s="108">
        <f t="shared" si="427"/>
        <v>0.15535991811396535</v>
      </c>
      <c r="K1002" s="126" t="str">
        <f t="shared" si="408"/>
        <v>DEJAR</v>
      </c>
      <c r="L1002" s="126" t="str">
        <f t="shared" si="409"/>
        <v>DEPURAR</v>
      </c>
      <c r="M1002" s="126" t="str">
        <f t="shared" si="410"/>
        <v>DEPURAR</v>
      </c>
    </row>
    <row r="1003" spans="1:13" x14ac:dyDescent="0.25">
      <c r="A1003" s="33" t="s">
        <v>68</v>
      </c>
      <c r="B1003" s="33">
        <v>39</v>
      </c>
      <c r="C1003" s="33" t="s">
        <v>97</v>
      </c>
      <c r="D1003" s="34">
        <v>17.507058527688208</v>
      </c>
      <c r="E1003" s="42">
        <v>2</v>
      </c>
      <c r="F1003" s="113">
        <f t="shared" si="406"/>
        <v>240.72282099845862</v>
      </c>
      <c r="G1003" s="42">
        <v>0.1</v>
      </c>
      <c r="H1003" s="33" t="s">
        <v>153</v>
      </c>
      <c r="I1003" s="109">
        <f t="shared" si="428"/>
        <v>19.238790948127587</v>
      </c>
      <c r="J1003" s="108">
        <f t="shared" si="427"/>
        <v>9.6193954740637924E-2</v>
      </c>
      <c r="K1003" s="126" t="str">
        <f t="shared" si="408"/>
        <v>DEJAR</v>
      </c>
      <c r="L1003" s="126" t="str">
        <f t="shared" si="409"/>
        <v>DEPURAR</v>
      </c>
      <c r="M1003" s="126" t="str">
        <f t="shared" si="410"/>
        <v>DEPURAR</v>
      </c>
    </row>
    <row r="1004" spans="1:13" x14ac:dyDescent="0.25">
      <c r="A1004" s="33" t="s">
        <v>68</v>
      </c>
      <c r="B1004" s="33">
        <v>40</v>
      </c>
      <c r="C1004" s="33" t="s">
        <v>97</v>
      </c>
      <c r="D1004" s="34">
        <v>12.095785891857309</v>
      </c>
      <c r="E1004" s="42">
        <v>3</v>
      </c>
      <c r="F1004" s="113">
        <f t="shared" si="406"/>
        <v>114.91033174273529</v>
      </c>
      <c r="G1004" s="42">
        <v>0.1</v>
      </c>
      <c r="H1004" s="33" t="s">
        <v>153</v>
      </c>
      <c r="I1004" s="109">
        <f t="shared" si="428"/>
        <v>31.07198362279307</v>
      </c>
      <c r="J1004" s="108">
        <f t="shared" si="427"/>
        <v>0.15535991811396535</v>
      </c>
      <c r="K1004" s="126" t="str">
        <f t="shared" si="408"/>
        <v>DEJAR</v>
      </c>
      <c r="L1004" s="126" t="str">
        <f t="shared" si="409"/>
        <v>DEPURAR</v>
      </c>
      <c r="M1004" s="126" t="str">
        <f t="shared" si="410"/>
        <v>DEPURAR</v>
      </c>
    </row>
    <row r="1005" spans="1:13" x14ac:dyDescent="0.25">
      <c r="A1005" s="33" t="s">
        <v>68</v>
      </c>
      <c r="B1005" s="33">
        <v>41</v>
      </c>
      <c r="C1005" s="33" t="s">
        <v>97</v>
      </c>
      <c r="D1005" s="34">
        <v>16.552128062541581</v>
      </c>
      <c r="E1005" s="42">
        <v>2</v>
      </c>
      <c r="F1005" s="113">
        <f t="shared" si="406"/>
        <v>215.17834974539909</v>
      </c>
      <c r="G1005" s="42">
        <v>0.1</v>
      </c>
      <c r="H1005" s="33" t="s">
        <v>153</v>
      </c>
      <c r="I1005" s="109">
        <f t="shared" si="428"/>
        <v>19.238790948127587</v>
      </c>
      <c r="J1005" s="108">
        <f t="shared" si="427"/>
        <v>9.6193954740637924E-2</v>
      </c>
      <c r="K1005" s="126" t="str">
        <f t="shared" si="408"/>
        <v>DEJAR</v>
      </c>
      <c r="L1005" s="126" t="str">
        <f t="shared" si="409"/>
        <v>DEPURAR</v>
      </c>
      <c r="M1005" s="126" t="str">
        <f t="shared" si="410"/>
        <v>DEPURAR</v>
      </c>
    </row>
    <row r="1006" spans="1:13" x14ac:dyDescent="0.25">
      <c r="A1006" s="33" t="s">
        <v>68</v>
      </c>
      <c r="B1006" s="33">
        <v>42</v>
      </c>
      <c r="C1006" s="33" t="s">
        <v>97</v>
      </c>
      <c r="D1006" s="34">
        <v>13.050716357003939</v>
      </c>
      <c r="E1006" s="42">
        <v>3</v>
      </c>
      <c r="F1006" s="113">
        <f t="shared" si="406"/>
        <v>133.77026846228395</v>
      </c>
      <c r="G1006" s="42">
        <v>0.1</v>
      </c>
      <c r="H1006" s="33" t="s">
        <v>153</v>
      </c>
      <c r="I1006" s="109">
        <f t="shared" si="428"/>
        <v>31.07198362279307</v>
      </c>
      <c r="J1006" s="108">
        <f t="shared" si="427"/>
        <v>0.15535991811396535</v>
      </c>
      <c r="K1006" s="126" t="str">
        <f t="shared" si="408"/>
        <v>DEJAR</v>
      </c>
      <c r="L1006" s="126" t="str">
        <f t="shared" si="409"/>
        <v>DEPURAR</v>
      </c>
      <c r="M1006" s="126" t="str">
        <f t="shared" si="410"/>
        <v>DEPURAR</v>
      </c>
    </row>
    <row r="1007" spans="1:13" x14ac:dyDescent="0.25">
      <c r="A1007" s="33" t="s">
        <v>68</v>
      </c>
      <c r="B1007" s="33">
        <v>43</v>
      </c>
      <c r="C1007" s="33" t="s">
        <v>97</v>
      </c>
      <c r="D1007" s="34">
        <v>11.459165581759555</v>
      </c>
      <c r="E1007" s="42">
        <v>3</v>
      </c>
      <c r="F1007" s="113">
        <f t="shared" si="406"/>
        <v>103.13281851702557</v>
      </c>
      <c r="G1007" s="42">
        <v>0.1</v>
      </c>
      <c r="H1007" s="33" t="s">
        <v>153</v>
      </c>
      <c r="I1007" s="109">
        <f t="shared" si="428"/>
        <v>31.07198362279307</v>
      </c>
      <c r="J1007" s="108">
        <f t="shared" si="427"/>
        <v>0.15535991811396535</v>
      </c>
      <c r="K1007" s="126" t="str">
        <f t="shared" si="408"/>
        <v>DEJAR</v>
      </c>
      <c r="L1007" s="126" t="str">
        <f t="shared" si="409"/>
        <v>DEPURAR</v>
      </c>
      <c r="M1007" s="126" t="str">
        <f t="shared" si="410"/>
        <v>DEPURAR</v>
      </c>
    </row>
    <row r="1008" spans="1:13" x14ac:dyDescent="0.25">
      <c r="A1008" s="33" t="s">
        <v>68</v>
      </c>
      <c r="B1008" s="33">
        <v>44</v>
      </c>
      <c r="C1008" s="33" t="s">
        <v>126</v>
      </c>
      <c r="D1008" s="34">
        <v>22.281710853421359</v>
      </c>
      <c r="E1008" s="42">
        <v>10</v>
      </c>
      <c r="F1008" s="113">
        <f t="shared" si="406"/>
        <v>389.93118112147022</v>
      </c>
      <c r="G1008" s="42">
        <v>0.1</v>
      </c>
      <c r="H1008" s="33" t="s">
        <v>170</v>
      </c>
      <c r="I1008" s="107">
        <f>0.13647*D1008^2.38351</f>
        <v>222.7850284848646</v>
      </c>
      <c r="J1008" s="108">
        <f>(I1008/1000)*0.5/G1008</f>
        <v>1.1139251424243228</v>
      </c>
      <c r="K1008" s="126" t="str">
        <f t="shared" si="408"/>
        <v>DEJAR</v>
      </c>
      <c r="L1008" s="126" t="str">
        <f t="shared" si="409"/>
        <v>DEJAR</v>
      </c>
      <c r="M1008" s="126" t="str">
        <f t="shared" si="410"/>
        <v>DEJAR</v>
      </c>
    </row>
    <row r="1009" spans="1:13" x14ac:dyDescent="0.25">
      <c r="A1009" s="33" t="s">
        <v>68</v>
      </c>
      <c r="B1009" s="33">
        <v>45</v>
      </c>
      <c r="C1009" s="33" t="s">
        <v>97</v>
      </c>
      <c r="D1009" s="34">
        <v>12.732406201955062</v>
      </c>
      <c r="E1009" s="42">
        <v>3</v>
      </c>
      <c r="F1009" s="113">
        <f t="shared" si="406"/>
        <v>127.32446730496986</v>
      </c>
      <c r="G1009" s="42">
        <v>0.1</v>
      </c>
      <c r="H1009" s="33" t="s">
        <v>153</v>
      </c>
      <c r="I1009" s="109">
        <f>6.666+(12.826*(E1009)^0.5)*LN(E1009)</f>
        <v>31.07198362279307</v>
      </c>
      <c r="J1009" s="108">
        <f>(I1009/1000)*0.5/G1009</f>
        <v>0.15535991811396535</v>
      </c>
      <c r="K1009" s="126" t="str">
        <f t="shared" si="408"/>
        <v>DEJAR</v>
      </c>
      <c r="L1009" s="126" t="str">
        <f t="shared" si="409"/>
        <v>DEPURAR</v>
      </c>
      <c r="M1009" s="126" t="str">
        <f t="shared" si="410"/>
        <v>DEPURAR</v>
      </c>
    </row>
    <row r="1010" spans="1:13" x14ac:dyDescent="0.25">
      <c r="A1010" s="33" t="s">
        <v>68</v>
      </c>
      <c r="B1010" s="33">
        <v>46</v>
      </c>
      <c r="C1010" s="33" t="s">
        <v>106</v>
      </c>
      <c r="D1010" s="34">
        <v>13.369026512052814</v>
      </c>
      <c r="E1010" s="42">
        <v>8</v>
      </c>
      <c r="F1010" s="113">
        <f t="shared" si="406"/>
        <v>140.37522520372926</v>
      </c>
      <c r="G1010" s="42">
        <v>0.1</v>
      </c>
      <c r="H1010" s="33" t="s">
        <v>170</v>
      </c>
      <c r="I1010" s="107">
        <f t="shared" ref="I1010:I1011" si="429">0.13647*D1010^2.38351</f>
        <v>65.933675901847053</v>
      </c>
      <c r="J1010" s="108">
        <f t="shared" ref="J1010:J1018" si="430">(I1010/1000)*0.5/G1010</f>
        <v>0.32966837950923522</v>
      </c>
      <c r="K1010" s="126" t="str">
        <f t="shared" si="408"/>
        <v>DEJAR</v>
      </c>
      <c r="L1010" s="126" t="str">
        <f t="shared" si="409"/>
        <v>DEJAR</v>
      </c>
      <c r="M1010" s="126" t="str">
        <f t="shared" si="410"/>
        <v>DEJAR</v>
      </c>
    </row>
    <row r="1011" spans="1:13" x14ac:dyDescent="0.25">
      <c r="A1011" s="33" t="s">
        <v>68</v>
      </c>
      <c r="B1011" s="33">
        <v>47</v>
      </c>
      <c r="C1011" s="33" t="s">
        <v>133</v>
      </c>
      <c r="D1011" s="34">
        <v>24.191571783714618</v>
      </c>
      <c r="E1011" s="42">
        <v>22</v>
      </c>
      <c r="F1011" s="113">
        <f t="shared" si="406"/>
        <v>459.64132697094118</v>
      </c>
      <c r="G1011" s="42">
        <v>0.1</v>
      </c>
      <c r="H1011" s="33" t="s">
        <v>170</v>
      </c>
      <c r="I1011" s="107">
        <f t="shared" si="429"/>
        <v>271.02813595928234</v>
      </c>
      <c r="J1011" s="108">
        <f t="shared" si="430"/>
        <v>1.3551406797964116</v>
      </c>
      <c r="K1011" s="126" t="str">
        <f t="shared" si="408"/>
        <v>DEJAR</v>
      </c>
      <c r="L1011" s="126" t="str">
        <f t="shared" si="409"/>
        <v>DEJAR</v>
      </c>
      <c r="M1011" s="126" t="str">
        <f t="shared" si="410"/>
        <v>DEJAR</v>
      </c>
    </row>
    <row r="1012" spans="1:13" x14ac:dyDescent="0.25">
      <c r="A1012" s="33" t="s">
        <v>68</v>
      </c>
      <c r="B1012" s="33">
        <v>48</v>
      </c>
      <c r="C1012" s="33" t="s">
        <v>97</v>
      </c>
      <c r="D1012" s="34">
        <v>15.278887442346074</v>
      </c>
      <c r="E1012" s="42">
        <v>2.5</v>
      </c>
      <c r="F1012" s="113">
        <f t="shared" si="406"/>
        <v>183.34723291915657</v>
      </c>
      <c r="G1012" s="42">
        <v>0.1</v>
      </c>
      <c r="H1012" s="33" t="s">
        <v>153</v>
      </c>
      <c r="I1012" s="109">
        <f t="shared" ref="I1012:I1018" si="431">6.666+(12.826*(E1012)^0.5)*LN(E1012)</f>
        <v>25.248088908650967</v>
      </c>
      <c r="J1012" s="108">
        <f t="shared" si="430"/>
        <v>0.12624044454325481</v>
      </c>
      <c r="K1012" s="126" t="str">
        <f t="shared" si="408"/>
        <v>DEJAR</v>
      </c>
      <c r="L1012" s="126" t="str">
        <f t="shared" si="409"/>
        <v>DEPURAR</v>
      </c>
      <c r="M1012" s="126" t="str">
        <f t="shared" si="410"/>
        <v>DEPURAR</v>
      </c>
    </row>
    <row r="1013" spans="1:13" x14ac:dyDescent="0.25">
      <c r="A1013" s="33" t="s">
        <v>68</v>
      </c>
      <c r="B1013" s="33">
        <v>49</v>
      </c>
      <c r="C1013" s="33" t="s">
        <v>97</v>
      </c>
      <c r="D1013" s="34">
        <v>12.732406201955062</v>
      </c>
      <c r="E1013" s="42">
        <v>3</v>
      </c>
      <c r="F1013" s="113">
        <f t="shared" si="406"/>
        <v>127.32446730496986</v>
      </c>
      <c r="G1013" s="42">
        <v>0.1</v>
      </c>
      <c r="H1013" s="33" t="s">
        <v>153</v>
      </c>
      <c r="I1013" s="109">
        <f t="shared" si="431"/>
        <v>31.07198362279307</v>
      </c>
      <c r="J1013" s="108">
        <f t="shared" si="430"/>
        <v>0.15535991811396535</v>
      </c>
      <c r="K1013" s="126" t="str">
        <f t="shared" si="408"/>
        <v>DEJAR</v>
      </c>
      <c r="L1013" s="126" t="str">
        <f t="shared" si="409"/>
        <v>DEPURAR</v>
      </c>
      <c r="M1013" s="126" t="str">
        <f t="shared" si="410"/>
        <v>DEPURAR</v>
      </c>
    </row>
    <row r="1014" spans="1:13" x14ac:dyDescent="0.25">
      <c r="A1014" s="33" t="s">
        <v>68</v>
      </c>
      <c r="B1014" s="33">
        <v>50</v>
      </c>
      <c r="C1014" s="33" t="s">
        <v>97</v>
      </c>
      <c r="D1014" s="34">
        <v>28.647913954398888</v>
      </c>
      <c r="E1014" s="42">
        <v>5</v>
      </c>
      <c r="F1014" s="113">
        <f t="shared" si="406"/>
        <v>644.58011573140982</v>
      </c>
      <c r="G1014" s="42">
        <v>0.1</v>
      </c>
      <c r="H1014" s="33" t="s">
        <v>153</v>
      </c>
      <c r="I1014" s="109">
        <f t="shared" si="431"/>
        <v>52.824370122452407</v>
      </c>
      <c r="J1014" s="108">
        <f t="shared" si="430"/>
        <v>0.26412185061226201</v>
      </c>
      <c r="K1014" s="126" t="str">
        <f t="shared" si="408"/>
        <v>DEJAR</v>
      </c>
      <c r="L1014" s="126" t="str">
        <f t="shared" si="409"/>
        <v>DEJAR</v>
      </c>
      <c r="M1014" s="126" t="str">
        <f t="shared" si="410"/>
        <v>DEJAR</v>
      </c>
    </row>
    <row r="1015" spans="1:13" x14ac:dyDescent="0.25">
      <c r="A1015" s="33" t="s">
        <v>68</v>
      </c>
      <c r="B1015" s="33">
        <v>51</v>
      </c>
      <c r="C1015" s="33" t="s">
        <v>97</v>
      </c>
      <c r="D1015" s="34">
        <v>14.960577287297196</v>
      </c>
      <c r="E1015" s="42">
        <v>3</v>
      </c>
      <c r="F1015" s="113">
        <f t="shared" si="406"/>
        <v>175.78734267292398</v>
      </c>
      <c r="G1015" s="42">
        <v>0.1</v>
      </c>
      <c r="H1015" s="33" t="s">
        <v>153</v>
      </c>
      <c r="I1015" s="109">
        <f t="shared" si="431"/>
        <v>31.07198362279307</v>
      </c>
      <c r="J1015" s="108">
        <f t="shared" si="430"/>
        <v>0.15535991811396535</v>
      </c>
      <c r="K1015" s="126" t="str">
        <f t="shared" si="408"/>
        <v>DEJAR</v>
      </c>
      <c r="L1015" s="126" t="str">
        <f t="shared" si="409"/>
        <v>DEPURAR</v>
      </c>
      <c r="M1015" s="126" t="str">
        <f t="shared" si="410"/>
        <v>DEPURAR</v>
      </c>
    </row>
    <row r="1016" spans="1:13" x14ac:dyDescent="0.25">
      <c r="A1016" s="33" t="s">
        <v>68</v>
      </c>
      <c r="B1016" s="33">
        <v>52</v>
      </c>
      <c r="C1016" s="33" t="s">
        <v>97</v>
      </c>
      <c r="D1016" s="34">
        <v>13.687336667101691</v>
      </c>
      <c r="E1016" s="42">
        <v>4</v>
      </c>
      <c r="F1016" s="113">
        <f t="shared" si="406"/>
        <v>147.13933752930578</v>
      </c>
      <c r="G1016" s="42">
        <v>0.1</v>
      </c>
      <c r="H1016" s="33" t="s">
        <v>153</v>
      </c>
      <c r="I1016" s="109">
        <f t="shared" si="431"/>
        <v>42.22722295144743</v>
      </c>
      <c r="J1016" s="108">
        <f t="shared" si="430"/>
        <v>0.21113611475723715</v>
      </c>
      <c r="K1016" s="126" t="str">
        <f t="shared" si="408"/>
        <v>DEJAR</v>
      </c>
      <c r="L1016" s="126" t="str">
        <f t="shared" si="409"/>
        <v>DEPURAR</v>
      </c>
      <c r="M1016" s="126" t="str">
        <f t="shared" si="410"/>
        <v>DEPURAR</v>
      </c>
    </row>
    <row r="1017" spans="1:13" x14ac:dyDescent="0.25">
      <c r="A1017" s="33" t="s">
        <v>68</v>
      </c>
      <c r="B1017" s="33">
        <v>53</v>
      </c>
      <c r="C1017" s="33" t="s">
        <v>97</v>
      </c>
      <c r="D1017" s="34">
        <v>13.050716357003939</v>
      </c>
      <c r="E1017" s="42">
        <v>3</v>
      </c>
      <c r="F1017" s="113">
        <f t="shared" si="406"/>
        <v>133.77026846228395</v>
      </c>
      <c r="G1017" s="42">
        <v>0.1</v>
      </c>
      <c r="H1017" s="33" t="s">
        <v>153</v>
      </c>
      <c r="I1017" s="109">
        <f t="shared" si="431"/>
        <v>31.07198362279307</v>
      </c>
      <c r="J1017" s="108">
        <f t="shared" si="430"/>
        <v>0.15535991811396535</v>
      </c>
      <c r="K1017" s="126" t="str">
        <f t="shared" si="408"/>
        <v>DEJAR</v>
      </c>
      <c r="L1017" s="126" t="str">
        <f t="shared" si="409"/>
        <v>DEPURAR</v>
      </c>
      <c r="M1017" s="126" t="str">
        <f t="shared" si="410"/>
        <v>DEPURAR</v>
      </c>
    </row>
    <row r="1018" spans="1:13" x14ac:dyDescent="0.25">
      <c r="A1018" s="33" t="s">
        <v>68</v>
      </c>
      <c r="B1018" s="33">
        <v>54</v>
      </c>
      <c r="C1018" s="33" t="s">
        <v>97</v>
      </c>
      <c r="D1018" s="34">
        <v>14.323956977199444</v>
      </c>
      <c r="E1018" s="42">
        <v>1.5</v>
      </c>
      <c r="F1018" s="113">
        <f t="shared" si="406"/>
        <v>161.14502893285245</v>
      </c>
      <c r="G1018" s="42">
        <v>0.1</v>
      </c>
      <c r="H1018" s="33" t="s">
        <v>153</v>
      </c>
      <c r="I1018" s="109">
        <f t="shared" si="431"/>
        <v>13.035280163655273</v>
      </c>
      <c r="J1018" s="108">
        <f t="shared" si="430"/>
        <v>6.5176400818276359E-2</v>
      </c>
      <c r="K1018" s="126" t="str">
        <f t="shared" si="408"/>
        <v>DEJAR</v>
      </c>
      <c r="L1018" s="126" t="str">
        <f t="shared" si="409"/>
        <v>DEPURAR</v>
      </c>
      <c r="M1018" s="126" t="str">
        <f t="shared" si="410"/>
        <v>DEPURAR</v>
      </c>
    </row>
    <row r="1019" spans="1:13" x14ac:dyDescent="0.25">
      <c r="A1019" s="33" t="s">
        <v>68</v>
      </c>
      <c r="B1019" s="33">
        <v>55</v>
      </c>
      <c r="C1019" s="33" t="s">
        <v>133</v>
      </c>
      <c r="D1019" s="34">
        <v>12.095785891857309</v>
      </c>
      <c r="E1019" s="42">
        <v>15</v>
      </c>
      <c r="F1019" s="113">
        <f t="shared" si="406"/>
        <v>114.91033174273529</v>
      </c>
      <c r="G1019" s="42">
        <v>0.1</v>
      </c>
      <c r="H1019" s="33" t="s">
        <v>170</v>
      </c>
      <c r="I1019" s="107">
        <f>0.13647*D1019^2.38351</f>
        <v>51.940529564627447</v>
      </c>
      <c r="J1019" s="108">
        <f>(I1019/1000)*0.5/G1019</f>
        <v>0.25970264782313723</v>
      </c>
      <c r="K1019" s="126" t="str">
        <f t="shared" si="408"/>
        <v>DEJAR</v>
      </c>
      <c r="L1019" s="126" t="str">
        <f t="shared" si="409"/>
        <v>DEJAR</v>
      </c>
      <c r="M1019" s="126" t="str">
        <f t="shared" si="410"/>
        <v>DEJAR</v>
      </c>
    </row>
    <row r="1020" spans="1:13" x14ac:dyDescent="0.25">
      <c r="A1020" s="33" t="s">
        <v>68</v>
      </c>
      <c r="B1020" s="33">
        <v>56</v>
      </c>
      <c r="C1020" s="33" t="s">
        <v>97</v>
      </c>
      <c r="D1020" s="34">
        <v>14.642267132248321</v>
      </c>
      <c r="E1020" s="42">
        <v>3</v>
      </c>
      <c r="F1020" s="113">
        <f t="shared" si="406"/>
        <v>168.38660801082264</v>
      </c>
      <c r="G1020" s="42">
        <v>0.1</v>
      </c>
      <c r="H1020" s="33" t="s">
        <v>153</v>
      </c>
      <c r="I1020" s="109">
        <f>6.666+(12.826*(E1020)^0.5)*LN(E1020)</f>
        <v>31.07198362279307</v>
      </c>
      <c r="J1020" s="108">
        <f>(I1020/1000)*0.5/G1020</f>
        <v>0.15535991811396535</v>
      </c>
      <c r="K1020" s="126" t="str">
        <f t="shared" si="408"/>
        <v>DEJAR</v>
      </c>
      <c r="L1020" s="126" t="str">
        <f t="shared" si="409"/>
        <v>DEPURAR</v>
      </c>
      <c r="M1020" s="126" t="str">
        <f t="shared" si="410"/>
        <v>DEPURAR</v>
      </c>
    </row>
    <row r="1021" spans="1:13" x14ac:dyDescent="0.25">
      <c r="A1021" s="33" t="s">
        <v>68</v>
      </c>
      <c r="B1021" s="33">
        <v>57</v>
      </c>
      <c r="C1021" s="33" t="s">
        <v>105</v>
      </c>
      <c r="D1021" s="34">
        <v>17.507058527688208</v>
      </c>
      <c r="E1021" s="42">
        <v>10</v>
      </c>
      <c r="F1021" s="113">
        <f t="shared" si="406"/>
        <v>240.72282099845862</v>
      </c>
      <c r="G1021" s="42">
        <v>0.1</v>
      </c>
      <c r="H1021" s="33" t="s">
        <v>170</v>
      </c>
      <c r="I1021" s="107">
        <f t="shared" ref="I1021:I1022" si="432">0.13647*D1021^2.38351</f>
        <v>125.38576871607694</v>
      </c>
      <c r="J1021" s="108">
        <f t="shared" ref="J1021:J1028" si="433">(I1021/1000)*0.5/G1021</f>
        <v>0.62692884358038459</v>
      </c>
      <c r="K1021" s="126" t="str">
        <f t="shared" si="408"/>
        <v>DEJAR</v>
      </c>
      <c r="L1021" s="126" t="str">
        <f t="shared" si="409"/>
        <v>DEJAR</v>
      </c>
      <c r="M1021" s="126" t="str">
        <f t="shared" si="410"/>
        <v>DEJAR</v>
      </c>
    </row>
    <row r="1022" spans="1:13" x14ac:dyDescent="0.25">
      <c r="A1022" s="33" t="s">
        <v>68</v>
      </c>
      <c r="B1022" s="33">
        <v>58</v>
      </c>
      <c r="C1022" s="33" t="s">
        <v>105</v>
      </c>
      <c r="D1022" s="34">
        <v>15.597197597394951</v>
      </c>
      <c r="E1022" s="42">
        <v>20</v>
      </c>
      <c r="F1022" s="113">
        <f t="shared" si="406"/>
        <v>191.06627874952039</v>
      </c>
      <c r="G1022" s="42">
        <v>0.1</v>
      </c>
      <c r="H1022" s="33" t="s">
        <v>170</v>
      </c>
      <c r="I1022" s="107">
        <f t="shared" si="432"/>
        <v>95.20847996207722</v>
      </c>
      <c r="J1022" s="108">
        <f t="shared" si="433"/>
        <v>0.4760423998103861</v>
      </c>
      <c r="K1022" s="126" t="str">
        <f t="shared" si="408"/>
        <v>DEJAR</v>
      </c>
      <c r="L1022" s="126" t="str">
        <f t="shared" si="409"/>
        <v>DEJAR</v>
      </c>
      <c r="M1022" s="126" t="str">
        <f t="shared" si="410"/>
        <v>DEJAR</v>
      </c>
    </row>
    <row r="1023" spans="1:13" x14ac:dyDescent="0.25">
      <c r="A1023" s="33" t="s">
        <v>68</v>
      </c>
      <c r="B1023" s="33">
        <v>59</v>
      </c>
      <c r="C1023" s="33" t="s">
        <v>97</v>
      </c>
      <c r="D1023" s="34">
        <v>14.960577287297196</v>
      </c>
      <c r="E1023" s="42">
        <v>5</v>
      </c>
      <c r="F1023" s="113">
        <f t="shared" si="406"/>
        <v>175.78734267292398</v>
      </c>
      <c r="G1023" s="42">
        <v>0.1</v>
      </c>
      <c r="H1023" s="33" t="s">
        <v>153</v>
      </c>
      <c r="I1023" s="109">
        <f t="shared" ref="I1023:I1028" si="434">6.666+(12.826*(E1023)^0.5)*LN(E1023)</f>
        <v>52.824370122452407</v>
      </c>
      <c r="J1023" s="108">
        <f t="shared" si="433"/>
        <v>0.26412185061226201</v>
      </c>
      <c r="K1023" s="126" t="str">
        <f t="shared" si="408"/>
        <v>DEJAR</v>
      </c>
      <c r="L1023" s="126" t="str">
        <f t="shared" si="409"/>
        <v>DEJAR</v>
      </c>
      <c r="M1023" s="126" t="str">
        <f t="shared" si="410"/>
        <v>DEJAR</v>
      </c>
    </row>
    <row r="1024" spans="1:13" x14ac:dyDescent="0.25">
      <c r="A1024" s="33" t="s">
        <v>68</v>
      </c>
      <c r="B1024" s="33">
        <v>60</v>
      </c>
      <c r="C1024" s="33" t="s">
        <v>97</v>
      </c>
      <c r="D1024" s="34">
        <v>22.281710853421359</v>
      </c>
      <c r="E1024" s="42">
        <v>8</v>
      </c>
      <c r="F1024" s="113">
        <f t="shared" si="406"/>
        <v>389.93118112147022</v>
      </c>
      <c r="G1024" s="42">
        <v>0.1</v>
      </c>
      <c r="H1024" s="33" t="s">
        <v>153</v>
      </c>
      <c r="I1024" s="109">
        <f t="shared" si="434"/>
        <v>82.102745688765523</v>
      </c>
      <c r="J1024" s="108">
        <f t="shared" si="433"/>
        <v>0.41051372844382761</v>
      </c>
      <c r="K1024" s="126" t="str">
        <f t="shared" si="408"/>
        <v>DEJAR</v>
      </c>
      <c r="L1024" s="126" t="str">
        <f t="shared" si="409"/>
        <v>DEJAR</v>
      </c>
      <c r="M1024" s="126" t="str">
        <f t="shared" si="410"/>
        <v>DEJAR</v>
      </c>
    </row>
    <row r="1025" spans="1:13" x14ac:dyDescent="0.25">
      <c r="A1025" s="33" t="s">
        <v>68</v>
      </c>
      <c r="B1025" s="33">
        <v>61</v>
      </c>
      <c r="C1025" s="33" t="s">
        <v>97</v>
      </c>
      <c r="D1025" s="34">
        <v>13.369026512052814</v>
      </c>
      <c r="E1025" s="42">
        <v>3</v>
      </c>
      <c r="F1025" s="113">
        <f t="shared" si="406"/>
        <v>140.37522520372926</v>
      </c>
      <c r="G1025" s="42">
        <v>0.1</v>
      </c>
      <c r="H1025" s="33" t="s">
        <v>153</v>
      </c>
      <c r="I1025" s="109">
        <f t="shared" si="434"/>
        <v>31.07198362279307</v>
      </c>
      <c r="J1025" s="108">
        <f t="shared" si="433"/>
        <v>0.15535991811396535</v>
      </c>
      <c r="K1025" s="126" t="str">
        <f t="shared" si="408"/>
        <v>DEJAR</v>
      </c>
      <c r="L1025" s="126" t="str">
        <f t="shared" si="409"/>
        <v>DEPURAR</v>
      </c>
      <c r="M1025" s="126" t="str">
        <f t="shared" si="410"/>
        <v>DEPURAR</v>
      </c>
    </row>
    <row r="1026" spans="1:13" x14ac:dyDescent="0.25">
      <c r="A1026" s="33" t="s">
        <v>68</v>
      </c>
      <c r="B1026" s="33">
        <v>62</v>
      </c>
      <c r="C1026" s="33" t="s">
        <v>97</v>
      </c>
      <c r="D1026" s="34">
        <v>13.369026512052814</v>
      </c>
      <c r="E1026" s="42">
        <v>3</v>
      </c>
      <c r="F1026" s="113">
        <f t="shared" si="406"/>
        <v>140.37522520372926</v>
      </c>
      <c r="G1026" s="42">
        <v>0.1</v>
      </c>
      <c r="H1026" s="33" t="s">
        <v>153</v>
      </c>
      <c r="I1026" s="109">
        <f t="shared" si="434"/>
        <v>31.07198362279307</v>
      </c>
      <c r="J1026" s="108">
        <f t="shared" si="433"/>
        <v>0.15535991811396535</v>
      </c>
      <c r="K1026" s="126" t="str">
        <f t="shared" si="408"/>
        <v>DEJAR</v>
      </c>
      <c r="L1026" s="126" t="str">
        <f t="shared" si="409"/>
        <v>DEPURAR</v>
      </c>
      <c r="M1026" s="126" t="str">
        <f t="shared" si="410"/>
        <v>DEPURAR</v>
      </c>
    </row>
    <row r="1027" spans="1:13" x14ac:dyDescent="0.25">
      <c r="A1027" s="33" t="s">
        <v>68</v>
      </c>
      <c r="B1027" s="33">
        <v>63</v>
      </c>
      <c r="C1027" s="33" t="s">
        <v>97</v>
      </c>
      <c r="D1027" s="34">
        <v>14.642267132248321</v>
      </c>
      <c r="E1027" s="42">
        <v>3</v>
      </c>
      <c r="F1027" s="113">
        <f t="shared" ref="F1027:F1090" si="435">(3.1416/4)*D1027^2</f>
        <v>168.38660801082264</v>
      </c>
      <c r="G1027" s="42">
        <v>0.1</v>
      </c>
      <c r="H1027" s="33" t="s">
        <v>153</v>
      </c>
      <c r="I1027" s="109">
        <f t="shared" si="434"/>
        <v>31.07198362279307</v>
      </c>
      <c r="J1027" s="108">
        <f t="shared" si="433"/>
        <v>0.15535991811396535</v>
      </c>
      <c r="K1027" s="126" t="str">
        <f t="shared" ref="K1027:K1090" si="436">+IF(D1027&gt;=10,"DEJAR","DEPURAR")</f>
        <v>DEJAR</v>
      </c>
      <c r="L1027" s="126" t="str">
        <f t="shared" ref="L1027:L1090" si="437">+IF(E1027&gt;=5,"DEJAR","DEPURAR")</f>
        <v>DEPURAR</v>
      </c>
      <c r="M1027" s="126" t="str">
        <f t="shared" ref="M1027:M1090" si="438">+IF(AND(K1027="DEJAR",L1027="DEJAR"),"DEJAR","DEPURAR")</f>
        <v>DEPURAR</v>
      </c>
    </row>
    <row r="1028" spans="1:13" x14ac:dyDescent="0.25">
      <c r="A1028" s="33" t="s">
        <v>69</v>
      </c>
      <c r="B1028" s="33">
        <v>1</v>
      </c>
      <c r="C1028" s="33" t="s">
        <v>97</v>
      </c>
      <c r="D1028" s="34">
        <v>14.642267132248321</v>
      </c>
      <c r="E1028" s="42">
        <v>3</v>
      </c>
      <c r="F1028" s="113">
        <f t="shared" si="435"/>
        <v>168.38660801082264</v>
      </c>
      <c r="G1028" s="42">
        <v>0.1</v>
      </c>
      <c r="H1028" s="33" t="s">
        <v>153</v>
      </c>
      <c r="I1028" s="109">
        <f t="shared" si="434"/>
        <v>31.07198362279307</v>
      </c>
      <c r="J1028" s="108">
        <f t="shared" si="433"/>
        <v>0.15535991811396535</v>
      </c>
      <c r="K1028" s="126" t="str">
        <f t="shared" si="436"/>
        <v>DEJAR</v>
      </c>
      <c r="L1028" s="126" t="str">
        <f t="shared" si="437"/>
        <v>DEPURAR</v>
      </c>
      <c r="M1028" s="126" t="str">
        <f t="shared" si="438"/>
        <v>DEPURAR</v>
      </c>
    </row>
    <row r="1029" spans="1:13" x14ac:dyDescent="0.25">
      <c r="A1029" s="33" t="s">
        <v>69</v>
      </c>
      <c r="B1029" s="33">
        <v>2</v>
      </c>
      <c r="C1029" s="33" t="s">
        <v>99</v>
      </c>
      <c r="D1029" s="34">
        <v>11.777475736808432</v>
      </c>
      <c r="E1029" s="42">
        <v>4</v>
      </c>
      <c r="F1029" s="113">
        <f t="shared" si="435"/>
        <v>108.94199733781484</v>
      </c>
      <c r="G1029" s="42">
        <v>0.1</v>
      </c>
      <c r="H1029" s="33" t="s">
        <v>170</v>
      </c>
      <c r="I1029" s="107">
        <f>0.13647*D1029^2.38351</f>
        <v>48.741721531207368</v>
      </c>
      <c r="J1029" s="108">
        <f>(I1029/1000)*0.5/G1029</f>
        <v>0.2437086076560368</v>
      </c>
      <c r="K1029" s="126" t="str">
        <f t="shared" si="436"/>
        <v>DEJAR</v>
      </c>
      <c r="L1029" s="126" t="str">
        <f t="shared" si="437"/>
        <v>DEPURAR</v>
      </c>
      <c r="M1029" s="126" t="str">
        <f t="shared" si="438"/>
        <v>DEPURAR</v>
      </c>
    </row>
    <row r="1030" spans="1:13" x14ac:dyDescent="0.25">
      <c r="A1030" s="33" t="s">
        <v>69</v>
      </c>
      <c r="B1030" s="33">
        <v>3</v>
      </c>
      <c r="C1030" s="33" t="s">
        <v>97</v>
      </c>
      <c r="D1030" s="34">
        <v>21.645090543323604</v>
      </c>
      <c r="E1030" s="42">
        <v>3</v>
      </c>
      <c r="F1030" s="113">
        <f t="shared" si="435"/>
        <v>367.96771051136284</v>
      </c>
      <c r="G1030" s="42">
        <v>0.1</v>
      </c>
      <c r="H1030" s="33" t="s">
        <v>153</v>
      </c>
      <c r="I1030" s="109">
        <f t="shared" ref="I1030:I1040" si="439">6.666+(12.826*(E1030)^0.5)*LN(E1030)</f>
        <v>31.07198362279307</v>
      </c>
      <c r="J1030" s="108">
        <f t="shared" ref="J1030:J1040" si="440">(I1030/1000)*0.5/G1030</f>
        <v>0.15535991811396535</v>
      </c>
      <c r="K1030" s="126" t="str">
        <f t="shared" si="436"/>
        <v>DEJAR</v>
      </c>
      <c r="L1030" s="126" t="str">
        <f t="shared" si="437"/>
        <v>DEPURAR</v>
      </c>
      <c r="M1030" s="126" t="str">
        <f t="shared" si="438"/>
        <v>DEPURAR</v>
      </c>
    </row>
    <row r="1031" spans="1:13" x14ac:dyDescent="0.25">
      <c r="A1031" s="33" t="s">
        <v>69</v>
      </c>
      <c r="B1031" s="33">
        <v>4</v>
      </c>
      <c r="C1031" s="33" t="s">
        <v>97</v>
      </c>
      <c r="D1031" s="34">
        <v>11.777475736808432</v>
      </c>
      <c r="E1031" s="42">
        <v>4</v>
      </c>
      <c r="F1031" s="113">
        <f t="shared" si="435"/>
        <v>108.94199733781484</v>
      </c>
      <c r="G1031" s="42">
        <v>0.1</v>
      </c>
      <c r="H1031" s="33" t="s">
        <v>153</v>
      </c>
      <c r="I1031" s="109">
        <f t="shared" si="439"/>
        <v>42.22722295144743</v>
      </c>
      <c r="J1031" s="108">
        <f t="shared" si="440"/>
        <v>0.21113611475723715</v>
      </c>
      <c r="K1031" s="126" t="str">
        <f t="shared" si="436"/>
        <v>DEJAR</v>
      </c>
      <c r="L1031" s="126" t="str">
        <f t="shared" si="437"/>
        <v>DEPURAR</v>
      </c>
      <c r="M1031" s="126" t="str">
        <f t="shared" si="438"/>
        <v>DEPURAR</v>
      </c>
    </row>
    <row r="1032" spans="1:13" x14ac:dyDescent="0.25">
      <c r="A1032" s="33" t="s">
        <v>69</v>
      </c>
      <c r="B1032" s="33">
        <v>5</v>
      </c>
      <c r="C1032" s="33" t="s">
        <v>97</v>
      </c>
      <c r="D1032" s="34">
        <v>14.642267132248321</v>
      </c>
      <c r="E1032" s="42">
        <v>3</v>
      </c>
      <c r="F1032" s="113">
        <f t="shared" si="435"/>
        <v>168.38660801082264</v>
      </c>
      <c r="G1032" s="42">
        <v>0.1</v>
      </c>
      <c r="H1032" s="33" t="s">
        <v>153</v>
      </c>
      <c r="I1032" s="109">
        <f t="shared" si="439"/>
        <v>31.07198362279307</v>
      </c>
      <c r="J1032" s="108">
        <f t="shared" si="440"/>
        <v>0.15535991811396535</v>
      </c>
      <c r="K1032" s="126" t="str">
        <f t="shared" si="436"/>
        <v>DEJAR</v>
      </c>
      <c r="L1032" s="126" t="str">
        <f t="shared" si="437"/>
        <v>DEPURAR</v>
      </c>
      <c r="M1032" s="126" t="str">
        <f t="shared" si="438"/>
        <v>DEPURAR</v>
      </c>
    </row>
    <row r="1033" spans="1:13" x14ac:dyDescent="0.25">
      <c r="A1033" s="33" t="s">
        <v>69</v>
      </c>
      <c r="B1033" s="33">
        <v>6</v>
      </c>
      <c r="C1033" s="33" t="s">
        <v>97</v>
      </c>
      <c r="D1033" s="34">
        <v>17.188748372639331</v>
      </c>
      <c r="E1033" s="42">
        <v>4</v>
      </c>
      <c r="F1033" s="113">
        <f t="shared" si="435"/>
        <v>232.04884166330748</v>
      </c>
      <c r="G1033" s="42">
        <v>0.1</v>
      </c>
      <c r="H1033" s="33" t="s">
        <v>153</v>
      </c>
      <c r="I1033" s="109">
        <f t="shared" si="439"/>
        <v>42.22722295144743</v>
      </c>
      <c r="J1033" s="108">
        <f t="shared" si="440"/>
        <v>0.21113611475723715</v>
      </c>
      <c r="K1033" s="126" t="str">
        <f t="shared" si="436"/>
        <v>DEJAR</v>
      </c>
      <c r="L1033" s="126" t="str">
        <f t="shared" si="437"/>
        <v>DEPURAR</v>
      </c>
      <c r="M1033" s="126" t="str">
        <f t="shared" si="438"/>
        <v>DEPURAR</v>
      </c>
    </row>
    <row r="1034" spans="1:13" x14ac:dyDescent="0.25">
      <c r="A1034" s="33" t="s">
        <v>69</v>
      </c>
      <c r="B1034" s="33">
        <v>7</v>
      </c>
      <c r="C1034" s="33" t="s">
        <v>97</v>
      </c>
      <c r="D1034" s="34">
        <v>11.140855426710679</v>
      </c>
      <c r="E1034" s="42">
        <v>3</v>
      </c>
      <c r="F1034" s="113">
        <f t="shared" si="435"/>
        <v>97.482795280367554</v>
      </c>
      <c r="G1034" s="42">
        <v>0.1</v>
      </c>
      <c r="H1034" s="33" t="s">
        <v>153</v>
      </c>
      <c r="I1034" s="109">
        <f t="shared" si="439"/>
        <v>31.07198362279307</v>
      </c>
      <c r="J1034" s="108">
        <f t="shared" si="440"/>
        <v>0.15535991811396535</v>
      </c>
      <c r="K1034" s="126" t="str">
        <f t="shared" si="436"/>
        <v>DEJAR</v>
      </c>
      <c r="L1034" s="126" t="str">
        <f t="shared" si="437"/>
        <v>DEPURAR</v>
      </c>
      <c r="M1034" s="126" t="str">
        <f t="shared" si="438"/>
        <v>DEPURAR</v>
      </c>
    </row>
    <row r="1035" spans="1:13" x14ac:dyDescent="0.25">
      <c r="A1035" s="33" t="s">
        <v>69</v>
      </c>
      <c r="B1035" s="33">
        <v>8</v>
      </c>
      <c r="C1035" s="33" t="s">
        <v>97</v>
      </c>
      <c r="D1035" s="34">
        <v>16.870438217590458</v>
      </c>
      <c r="E1035" s="42">
        <v>4</v>
      </c>
      <c r="F1035" s="113">
        <f t="shared" si="435"/>
        <v>223.53401791228774</v>
      </c>
      <c r="G1035" s="42">
        <v>0.1</v>
      </c>
      <c r="H1035" s="33" t="s">
        <v>153</v>
      </c>
      <c r="I1035" s="109">
        <f t="shared" si="439"/>
        <v>42.22722295144743</v>
      </c>
      <c r="J1035" s="108">
        <f t="shared" si="440"/>
        <v>0.21113611475723715</v>
      </c>
      <c r="K1035" s="126" t="str">
        <f t="shared" si="436"/>
        <v>DEJAR</v>
      </c>
      <c r="L1035" s="126" t="str">
        <f t="shared" si="437"/>
        <v>DEPURAR</v>
      </c>
      <c r="M1035" s="126" t="str">
        <f t="shared" si="438"/>
        <v>DEPURAR</v>
      </c>
    </row>
    <row r="1036" spans="1:13" x14ac:dyDescent="0.25">
      <c r="A1036" s="33" t="s">
        <v>69</v>
      </c>
      <c r="B1036" s="33">
        <v>9</v>
      </c>
      <c r="C1036" s="33" t="s">
        <v>97</v>
      </c>
      <c r="D1036" s="34">
        <v>10.504235116612925</v>
      </c>
      <c r="E1036" s="42">
        <v>2.5</v>
      </c>
      <c r="F1036" s="113">
        <f t="shared" si="435"/>
        <v>86.660215559445092</v>
      </c>
      <c r="G1036" s="42">
        <v>0.1</v>
      </c>
      <c r="H1036" s="33" t="s">
        <v>153</v>
      </c>
      <c r="I1036" s="109">
        <f t="shared" si="439"/>
        <v>25.248088908650967</v>
      </c>
      <c r="J1036" s="108">
        <f t="shared" si="440"/>
        <v>0.12624044454325481</v>
      </c>
      <c r="K1036" s="126" t="str">
        <f t="shared" si="436"/>
        <v>DEJAR</v>
      </c>
      <c r="L1036" s="126" t="str">
        <f t="shared" si="437"/>
        <v>DEPURAR</v>
      </c>
      <c r="M1036" s="126" t="str">
        <f t="shared" si="438"/>
        <v>DEPURAR</v>
      </c>
    </row>
    <row r="1037" spans="1:13" x14ac:dyDescent="0.25">
      <c r="A1037" s="33" t="s">
        <v>69</v>
      </c>
      <c r="B1037" s="33">
        <v>10</v>
      </c>
      <c r="C1037" s="33" t="s">
        <v>97</v>
      </c>
      <c r="D1037" s="34">
        <v>18.143678837785963</v>
      </c>
      <c r="E1037" s="42">
        <v>8</v>
      </c>
      <c r="F1037" s="113">
        <f t="shared" si="435"/>
        <v>258.54824642115443</v>
      </c>
      <c r="G1037" s="42">
        <v>0.1</v>
      </c>
      <c r="H1037" s="33" t="s">
        <v>153</v>
      </c>
      <c r="I1037" s="109">
        <f t="shared" si="439"/>
        <v>82.102745688765523</v>
      </c>
      <c r="J1037" s="108">
        <f t="shared" si="440"/>
        <v>0.41051372844382761</v>
      </c>
      <c r="K1037" s="126" t="str">
        <f t="shared" si="436"/>
        <v>DEJAR</v>
      </c>
      <c r="L1037" s="126" t="str">
        <f t="shared" si="437"/>
        <v>DEJAR</v>
      </c>
      <c r="M1037" s="126" t="str">
        <f t="shared" si="438"/>
        <v>DEJAR</v>
      </c>
    </row>
    <row r="1038" spans="1:13" x14ac:dyDescent="0.25">
      <c r="A1038" s="33" t="s">
        <v>69</v>
      </c>
      <c r="B1038" s="33">
        <v>11</v>
      </c>
      <c r="C1038" s="33" t="s">
        <v>97</v>
      </c>
      <c r="D1038" s="34">
        <v>15.278887442346074</v>
      </c>
      <c r="E1038" s="42">
        <v>4</v>
      </c>
      <c r="F1038" s="113">
        <f t="shared" si="435"/>
        <v>183.34723291915657</v>
      </c>
      <c r="G1038" s="42">
        <v>0.1</v>
      </c>
      <c r="H1038" s="33" t="s">
        <v>153</v>
      </c>
      <c r="I1038" s="109">
        <f t="shared" si="439"/>
        <v>42.22722295144743</v>
      </c>
      <c r="J1038" s="108">
        <f t="shared" si="440"/>
        <v>0.21113611475723715</v>
      </c>
      <c r="K1038" s="126" t="str">
        <f t="shared" si="436"/>
        <v>DEJAR</v>
      </c>
      <c r="L1038" s="126" t="str">
        <f t="shared" si="437"/>
        <v>DEPURAR</v>
      </c>
      <c r="M1038" s="126" t="str">
        <f t="shared" si="438"/>
        <v>DEPURAR</v>
      </c>
    </row>
    <row r="1039" spans="1:13" x14ac:dyDescent="0.25">
      <c r="A1039" s="33" t="s">
        <v>69</v>
      </c>
      <c r="B1039" s="33">
        <v>12</v>
      </c>
      <c r="C1039" s="33" t="s">
        <v>97</v>
      </c>
      <c r="D1039" s="34">
        <v>13.369026512052814</v>
      </c>
      <c r="E1039" s="42">
        <v>4</v>
      </c>
      <c r="F1039" s="113">
        <f t="shared" si="435"/>
        <v>140.37522520372926</v>
      </c>
      <c r="G1039" s="42">
        <v>0.1</v>
      </c>
      <c r="H1039" s="33" t="s">
        <v>153</v>
      </c>
      <c r="I1039" s="109">
        <f t="shared" si="439"/>
        <v>42.22722295144743</v>
      </c>
      <c r="J1039" s="108">
        <f t="shared" si="440"/>
        <v>0.21113611475723715</v>
      </c>
      <c r="K1039" s="126" t="str">
        <f t="shared" si="436"/>
        <v>DEJAR</v>
      </c>
      <c r="L1039" s="126" t="str">
        <f t="shared" si="437"/>
        <v>DEPURAR</v>
      </c>
      <c r="M1039" s="126" t="str">
        <f t="shared" si="438"/>
        <v>DEPURAR</v>
      </c>
    </row>
    <row r="1040" spans="1:13" x14ac:dyDescent="0.25">
      <c r="A1040" s="33" t="s">
        <v>69</v>
      </c>
      <c r="B1040" s="33">
        <v>13</v>
      </c>
      <c r="C1040" s="33" t="s">
        <v>97</v>
      </c>
      <c r="D1040" s="34">
        <v>13.369026512052814</v>
      </c>
      <c r="E1040" s="42">
        <v>3</v>
      </c>
      <c r="F1040" s="113">
        <f t="shared" si="435"/>
        <v>140.37522520372926</v>
      </c>
      <c r="G1040" s="42">
        <v>0.1</v>
      </c>
      <c r="H1040" s="33" t="s">
        <v>153</v>
      </c>
      <c r="I1040" s="109">
        <f t="shared" si="439"/>
        <v>31.07198362279307</v>
      </c>
      <c r="J1040" s="108">
        <f t="shared" si="440"/>
        <v>0.15535991811396535</v>
      </c>
      <c r="K1040" s="126" t="str">
        <f t="shared" si="436"/>
        <v>DEJAR</v>
      </c>
      <c r="L1040" s="126" t="str">
        <f t="shared" si="437"/>
        <v>DEPURAR</v>
      </c>
      <c r="M1040" s="126" t="str">
        <f t="shared" si="438"/>
        <v>DEPURAR</v>
      </c>
    </row>
    <row r="1041" spans="1:13" x14ac:dyDescent="0.25">
      <c r="A1041" s="33" t="s">
        <v>69</v>
      </c>
      <c r="B1041" s="33">
        <v>14</v>
      </c>
      <c r="C1041" s="33" t="s">
        <v>103</v>
      </c>
      <c r="D1041" s="34">
        <v>57.295827908797776</v>
      </c>
      <c r="E1041" s="42">
        <v>25</v>
      </c>
      <c r="F1041" s="113">
        <f t="shared" si="435"/>
        <v>2578.3204629256393</v>
      </c>
      <c r="G1041" s="42">
        <v>0.1</v>
      </c>
      <c r="H1041" s="33" t="s">
        <v>170</v>
      </c>
      <c r="I1041" s="107">
        <f>0.13647*D1041^2.38351</f>
        <v>2116.1231653638256</v>
      </c>
      <c r="J1041" s="108">
        <f>(I1041/1000)*0.5/G1041</f>
        <v>10.580615826819129</v>
      </c>
      <c r="K1041" s="126" t="str">
        <f t="shared" si="436"/>
        <v>DEJAR</v>
      </c>
      <c r="L1041" s="126" t="str">
        <f t="shared" si="437"/>
        <v>DEJAR</v>
      </c>
      <c r="M1041" s="126" t="str">
        <f t="shared" si="438"/>
        <v>DEJAR</v>
      </c>
    </row>
    <row r="1042" spans="1:13" x14ac:dyDescent="0.25">
      <c r="A1042" s="33" t="s">
        <v>69</v>
      </c>
      <c r="B1042" s="33">
        <v>16</v>
      </c>
      <c r="C1042" s="33" t="s">
        <v>97</v>
      </c>
      <c r="D1042" s="34">
        <v>14.960577287297196</v>
      </c>
      <c r="E1042" s="42">
        <v>3</v>
      </c>
      <c r="F1042" s="113">
        <f t="shared" si="435"/>
        <v>175.78734267292398</v>
      </c>
      <c r="G1042" s="42">
        <v>0.1</v>
      </c>
      <c r="H1042" s="33" t="s">
        <v>153</v>
      </c>
      <c r="I1042" s="109">
        <f t="shared" ref="I1042:I1046" si="441">6.666+(12.826*(E1042)^0.5)*LN(E1042)</f>
        <v>31.07198362279307</v>
      </c>
      <c r="J1042" s="108">
        <f t="shared" ref="J1042:J1046" si="442">(I1042/1000)*0.5/G1042</f>
        <v>0.15535991811396535</v>
      </c>
      <c r="K1042" s="126" t="str">
        <f t="shared" si="436"/>
        <v>DEJAR</v>
      </c>
      <c r="L1042" s="126" t="str">
        <f t="shared" si="437"/>
        <v>DEPURAR</v>
      </c>
      <c r="M1042" s="126" t="str">
        <f t="shared" si="438"/>
        <v>DEPURAR</v>
      </c>
    </row>
    <row r="1043" spans="1:13" x14ac:dyDescent="0.25">
      <c r="A1043" s="33" t="s">
        <v>69</v>
      </c>
      <c r="B1043" s="33">
        <v>17</v>
      </c>
      <c r="C1043" s="33" t="s">
        <v>97</v>
      </c>
      <c r="D1043" s="34">
        <v>9.8676148065151725</v>
      </c>
      <c r="E1043" s="42">
        <v>3</v>
      </c>
      <c r="F1043" s="113">
        <f t="shared" si="435"/>
        <v>76.47425817504751</v>
      </c>
      <c r="G1043" s="42">
        <v>0.1</v>
      </c>
      <c r="H1043" s="33" t="s">
        <v>153</v>
      </c>
      <c r="I1043" s="109">
        <f t="shared" si="441"/>
        <v>31.07198362279307</v>
      </c>
      <c r="J1043" s="108">
        <f t="shared" si="442"/>
        <v>0.15535991811396535</v>
      </c>
      <c r="K1043" s="126" t="str">
        <f t="shared" si="436"/>
        <v>DEPURAR</v>
      </c>
      <c r="L1043" s="126" t="str">
        <f t="shared" si="437"/>
        <v>DEPURAR</v>
      </c>
      <c r="M1043" s="126" t="str">
        <f t="shared" si="438"/>
        <v>DEPURAR</v>
      </c>
    </row>
    <row r="1044" spans="1:13" x14ac:dyDescent="0.25">
      <c r="A1044" s="33" t="s">
        <v>69</v>
      </c>
      <c r="B1044" s="33">
        <v>18</v>
      </c>
      <c r="C1044" s="33" t="s">
        <v>97</v>
      </c>
      <c r="D1044" s="34">
        <v>22.91833116351911</v>
      </c>
      <c r="E1044" s="42">
        <v>4</v>
      </c>
      <c r="F1044" s="113">
        <f t="shared" si="435"/>
        <v>412.53127406810228</v>
      </c>
      <c r="G1044" s="42">
        <v>0.1</v>
      </c>
      <c r="H1044" s="33" t="s">
        <v>153</v>
      </c>
      <c r="I1044" s="109">
        <f t="shared" si="441"/>
        <v>42.22722295144743</v>
      </c>
      <c r="J1044" s="108">
        <f t="shared" si="442"/>
        <v>0.21113611475723715</v>
      </c>
      <c r="K1044" s="126" t="str">
        <f t="shared" si="436"/>
        <v>DEJAR</v>
      </c>
      <c r="L1044" s="126" t="str">
        <f t="shared" si="437"/>
        <v>DEPURAR</v>
      </c>
      <c r="M1044" s="126" t="str">
        <f t="shared" si="438"/>
        <v>DEPURAR</v>
      </c>
    </row>
    <row r="1045" spans="1:13" x14ac:dyDescent="0.25">
      <c r="A1045" s="33" t="s">
        <v>69</v>
      </c>
      <c r="B1045" s="33">
        <v>19</v>
      </c>
      <c r="C1045" s="33" t="s">
        <v>97</v>
      </c>
      <c r="D1045" s="34">
        <v>18.143678837785963</v>
      </c>
      <c r="E1045" s="42">
        <v>4</v>
      </c>
      <c r="F1045" s="113">
        <f t="shared" si="435"/>
        <v>258.54824642115443</v>
      </c>
      <c r="G1045" s="42">
        <v>0.1</v>
      </c>
      <c r="H1045" s="33" t="s">
        <v>153</v>
      </c>
      <c r="I1045" s="109">
        <f t="shared" si="441"/>
        <v>42.22722295144743</v>
      </c>
      <c r="J1045" s="108">
        <f t="shared" si="442"/>
        <v>0.21113611475723715</v>
      </c>
      <c r="K1045" s="126" t="str">
        <f t="shared" si="436"/>
        <v>DEJAR</v>
      </c>
      <c r="L1045" s="126" t="str">
        <f t="shared" si="437"/>
        <v>DEPURAR</v>
      </c>
      <c r="M1045" s="126" t="str">
        <f t="shared" si="438"/>
        <v>DEPURAR</v>
      </c>
    </row>
    <row r="1046" spans="1:13" x14ac:dyDescent="0.25">
      <c r="A1046" s="33" t="s">
        <v>69</v>
      </c>
      <c r="B1046" s="33">
        <v>20</v>
      </c>
      <c r="C1046" s="33" t="s">
        <v>97</v>
      </c>
      <c r="D1046" s="34">
        <v>12.732406201955062</v>
      </c>
      <c r="E1046" s="42">
        <v>4</v>
      </c>
      <c r="F1046" s="113">
        <f t="shared" si="435"/>
        <v>127.32446730496986</v>
      </c>
      <c r="G1046" s="42">
        <v>0.1</v>
      </c>
      <c r="H1046" s="33" t="s">
        <v>153</v>
      </c>
      <c r="I1046" s="109">
        <f t="shared" si="441"/>
        <v>42.22722295144743</v>
      </c>
      <c r="J1046" s="108">
        <f t="shared" si="442"/>
        <v>0.21113611475723715</v>
      </c>
      <c r="K1046" s="126" t="str">
        <f t="shared" si="436"/>
        <v>DEJAR</v>
      </c>
      <c r="L1046" s="126" t="str">
        <f t="shared" si="437"/>
        <v>DEPURAR</v>
      </c>
      <c r="M1046" s="126" t="str">
        <f t="shared" si="438"/>
        <v>DEPURAR</v>
      </c>
    </row>
    <row r="1047" spans="1:13" x14ac:dyDescent="0.25">
      <c r="A1047" s="33" t="s">
        <v>69</v>
      </c>
      <c r="B1047" s="33">
        <v>21</v>
      </c>
      <c r="C1047" s="33" t="s">
        <v>106</v>
      </c>
      <c r="D1047" s="34">
        <v>17.507058527688208</v>
      </c>
      <c r="E1047" s="42">
        <v>4</v>
      </c>
      <c r="F1047" s="113">
        <f t="shared" si="435"/>
        <v>240.72282099845862</v>
      </c>
      <c r="G1047" s="42">
        <v>0.1</v>
      </c>
      <c r="H1047" s="33" t="s">
        <v>170</v>
      </c>
      <c r="I1047" s="107">
        <f>0.13647*D1047^2.38351</f>
        <v>125.38576871607694</v>
      </c>
      <c r="J1047" s="108">
        <f>(I1047/1000)*0.5/G1047</f>
        <v>0.62692884358038459</v>
      </c>
      <c r="K1047" s="126" t="str">
        <f t="shared" si="436"/>
        <v>DEJAR</v>
      </c>
      <c r="L1047" s="126" t="str">
        <f t="shared" si="437"/>
        <v>DEPURAR</v>
      </c>
      <c r="M1047" s="126" t="str">
        <f t="shared" si="438"/>
        <v>DEPURAR</v>
      </c>
    </row>
    <row r="1048" spans="1:13" x14ac:dyDescent="0.25">
      <c r="A1048" s="33" t="s">
        <v>69</v>
      </c>
      <c r="B1048" s="33">
        <v>22</v>
      </c>
      <c r="C1048" s="33" t="s">
        <v>97</v>
      </c>
      <c r="D1048" s="34">
        <v>15.915507752443826</v>
      </c>
      <c r="E1048" s="42">
        <v>3</v>
      </c>
      <c r="F1048" s="113">
        <f t="shared" si="435"/>
        <v>198.94448016401537</v>
      </c>
      <c r="G1048" s="42">
        <v>0.1</v>
      </c>
      <c r="H1048" s="33" t="s">
        <v>153</v>
      </c>
      <c r="I1048" s="109">
        <f t="shared" ref="I1048:I1069" si="443">6.666+(12.826*(E1048)^0.5)*LN(E1048)</f>
        <v>31.07198362279307</v>
      </c>
      <c r="J1048" s="108">
        <f t="shared" ref="J1048:J1069" si="444">(I1048/1000)*0.5/G1048</f>
        <v>0.15535991811396535</v>
      </c>
      <c r="K1048" s="126" t="str">
        <f t="shared" si="436"/>
        <v>DEJAR</v>
      </c>
      <c r="L1048" s="126" t="str">
        <f t="shared" si="437"/>
        <v>DEPURAR</v>
      </c>
      <c r="M1048" s="126" t="str">
        <f t="shared" si="438"/>
        <v>DEPURAR</v>
      </c>
    </row>
    <row r="1049" spans="1:13" x14ac:dyDescent="0.25">
      <c r="A1049" s="33" t="s">
        <v>69</v>
      </c>
      <c r="B1049" s="33">
        <v>23</v>
      </c>
      <c r="C1049" s="33" t="s">
        <v>97</v>
      </c>
      <c r="D1049" s="34">
        <v>22.91833116351911</v>
      </c>
      <c r="E1049" s="42">
        <v>4</v>
      </c>
      <c r="F1049" s="113">
        <f t="shared" si="435"/>
        <v>412.53127406810228</v>
      </c>
      <c r="G1049" s="42">
        <v>0.1</v>
      </c>
      <c r="H1049" s="33" t="s">
        <v>153</v>
      </c>
      <c r="I1049" s="109">
        <f t="shared" si="443"/>
        <v>42.22722295144743</v>
      </c>
      <c r="J1049" s="108">
        <f t="shared" si="444"/>
        <v>0.21113611475723715</v>
      </c>
      <c r="K1049" s="126" t="str">
        <f t="shared" si="436"/>
        <v>DEJAR</v>
      </c>
      <c r="L1049" s="126" t="str">
        <f t="shared" si="437"/>
        <v>DEPURAR</v>
      </c>
      <c r="M1049" s="126" t="str">
        <f t="shared" si="438"/>
        <v>DEPURAR</v>
      </c>
    </row>
    <row r="1050" spans="1:13" x14ac:dyDescent="0.25">
      <c r="A1050" s="33" t="s">
        <v>69</v>
      </c>
      <c r="B1050" s="33">
        <v>24</v>
      </c>
      <c r="C1050" s="33" t="s">
        <v>97</v>
      </c>
      <c r="D1050" s="34">
        <v>31.194395194789902</v>
      </c>
      <c r="E1050" s="42">
        <v>3</v>
      </c>
      <c r="F1050" s="113">
        <f t="shared" si="435"/>
        <v>764.26511499808157</v>
      </c>
      <c r="G1050" s="42">
        <v>0.1</v>
      </c>
      <c r="H1050" s="33" t="s">
        <v>153</v>
      </c>
      <c r="I1050" s="109">
        <f t="shared" si="443"/>
        <v>31.07198362279307</v>
      </c>
      <c r="J1050" s="108">
        <f t="shared" si="444"/>
        <v>0.15535991811396535</v>
      </c>
      <c r="K1050" s="126" t="str">
        <f t="shared" si="436"/>
        <v>DEJAR</v>
      </c>
      <c r="L1050" s="126" t="str">
        <f t="shared" si="437"/>
        <v>DEPURAR</v>
      </c>
      <c r="M1050" s="126" t="str">
        <f t="shared" si="438"/>
        <v>DEPURAR</v>
      </c>
    </row>
    <row r="1051" spans="1:13" x14ac:dyDescent="0.25">
      <c r="A1051" s="33" t="s">
        <v>69</v>
      </c>
      <c r="B1051" s="33">
        <v>25</v>
      </c>
      <c r="C1051" s="33" t="s">
        <v>97</v>
      </c>
      <c r="D1051" s="34">
        <v>26.738053024105628</v>
      </c>
      <c r="E1051" s="42">
        <v>6</v>
      </c>
      <c r="F1051" s="113">
        <f t="shared" si="435"/>
        <v>561.50090081491703</v>
      </c>
      <c r="G1051" s="42">
        <v>0.1</v>
      </c>
      <c r="H1051" s="33" t="s">
        <v>153</v>
      </c>
      <c r="I1051" s="109">
        <f t="shared" si="443"/>
        <v>62.957985757508652</v>
      </c>
      <c r="J1051" s="108">
        <f t="shared" si="444"/>
        <v>0.31478992878754319</v>
      </c>
      <c r="K1051" s="126" t="str">
        <f t="shared" si="436"/>
        <v>DEJAR</v>
      </c>
      <c r="L1051" s="126" t="str">
        <f t="shared" si="437"/>
        <v>DEJAR</v>
      </c>
      <c r="M1051" s="126" t="str">
        <f t="shared" si="438"/>
        <v>DEJAR</v>
      </c>
    </row>
    <row r="1052" spans="1:13" x14ac:dyDescent="0.25">
      <c r="A1052" s="33" t="s">
        <v>69</v>
      </c>
      <c r="B1052" s="33">
        <v>26</v>
      </c>
      <c r="C1052" s="33" t="s">
        <v>97</v>
      </c>
      <c r="D1052" s="34">
        <v>27.69298348925226</v>
      </c>
      <c r="E1052" s="42">
        <v>4</v>
      </c>
      <c r="F1052" s="113">
        <f t="shared" si="435"/>
        <v>602.32430814457302</v>
      </c>
      <c r="G1052" s="42">
        <v>0.1</v>
      </c>
      <c r="H1052" s="33" t="s">
        <v>153</v>
      </c>
      <c r="I1052" s="109">
        <f t="shared" si="443"/>
        <v>42.22722295144743</v>
      </c>
      <c r="J1052" s="108">
        <f t="shared" si="444"/>
        <v>0.21113611475723715</v>
      </c>
      <c r="K1052" s="126" t="str">
        <f t="shared" si="436"/>
        <v>DEJAR</v>
      </c>
      <c r="L1052" s="126" t="str">
        <f t="shared" si="437"/>
        <v>DEPURAR</v>
      </c>
      <c r="M1052" s="126" t="str">
        <f t="shared" si="438"/>
        <v>DEPURAR</v>
      </c>
    </row>
    <row r="1053" spans="1:13" x14ac:dyDescent="0.25">
      <c r="A1053" s="33" t="s">
        <v>69</v>
      </c>
      <c r="B1053" s="33">
        <v>27</v>
      </c>
      <c r="C1053" s="33" t="s">
        <v>97</v>
      </c>
      <c r="D1053" s="34">
        <v>23.236641318567987</v>
      </c>
      <c r="E1053" s="42">
        <v>3</v>
      </c>
      <c r="F1053" s="113">
        <f t="shared" si="435"/>
        <v>424.07005391761521</v>
      </c>
      <c r="G1053" s="42">
        <v>0.1</v>
      </c>
      <c r="H1053" s="33" t="s">
        <v>153</v>
      </c>
      <c r="I1053" s="109">
        <f t="shared" si="443"/>
        <v>31.07198362279307</v>
      </c>
      <c r="J1053" s="108">
        <f t="shared" si="444"/>
        <v>0.15535991811396535</v>
      </c>
      <c r="K1053" s="126" t="str">
        <f t="shared" si="436"/>
        <v>DEJAR</v>
      </c>
      <c r="L1053" s="126" t="str">
        <f t="shared" si="437"/>
        <v>DEPURAR</v>
      </c>
      <c r="M1053" s="126" t="str">
        <f t="shared" si="438"/>
        <v>DEPURAR</v>
      </c>
    </row>
    <row r="1054" spans="1:13" x14ac:dyDescent="0.25">
      <c r="A1054" s="33" t="s">
        <v>69</v>
      </c>
      <c r="B1054" s="33">
        <v>28</v>
      </c>
      <c r="C1054" s="33" t="s">
        <v>97</v>
      </c>
      <c r="D1054" s="34">
        <v>22.91833116351911</v>
      </c>
      <c r="E1054" s="42">
        <v>3</v>
      </c>
      <c r="F1054" s="113">
        <f t="shared" si="435"/>
        <v>412.53127406810228</v>
      </c>
      <c r="G1054" s="42">
        <v>0.1</v>
      </c>
      <c r="H1054" s="33" t="s">
        <v>153</v>
      </c>
      <c r="I1054" s="109">
        <f t="shared" si="443"/>
        <v>31.07198362279307</v>
      </c>
      <c r="J1054" s="108">
        <f t="shared" si="444"/>
        <v>0.15535991811396535</v>
      </c>
      <c r="K1054" s="126" t="str">
        <f t="shared" si="436"/>
        <v>DEJAR</v>
      </c>
      <c r="L1054" s="126" t="str">
        <f t="shared" si="437"/>
        <v>DEPURAR</v>
      </c>
      <c r="M1054" s="126" t="str">
        <f t="shared" si="438"/>
        <v>DEPURAR</v>
      </c>
    </row>
    <row r="1055" spans="1:13" x14ac:dyDescent="0.25">
      <c r="A1055" s="33" t="s">
        <v>69</v>
      </c>
      <c r="B1055" s="33">
        <v>29</v>
      </c>
      <c r="C1055" s="33" t="s">
        <v>97</v>
      </c>
      <c r="D1055" s="34">
        <v>12.732406201955062</v>
      </c>
      <c r="E1055" s="42">
        <v>5</v>
      </c>
      <c r="F1055" s="113">
        <f t="shared" si="435"/>
        <v>127.32446730496986</v>
      </c>
      <c r="G1055" s="42">
        <v>0.1</v>
      </c>
      <c r="H1055" s="33" t="s">
        <v>153</v>
      </c>
      <c r="I1055" s="109">
        <f t="shared" si="443"/>
        <v>52.824370122452407</v>
      </c>
      <c r="J1055" s="108">
        <f t="shared" si="444"/>
        <v>0.26412185061226201</v>
      </c>
      <c r="K1055" s="126" t="str">
        <f t="shared" si="436"/>
        <v>DEJAR</v>
      </c>
      <c r="L1055" s="126" t="str">
        <f t="shared" si="437"/>
        <v>DEJAR</v>
      </c>
      <c r="M1055" s="126" t="str">
        <f t="shared" si="438"/>
        <v>DEJAR</v>
      </c>
    </row>
    <row r="1056" spans="1:13" x14ac:dyDescent="0.25">
      <c r="A1056" s="33" t="s">
        <v>69</v>
      </c>
      <c r="B1056" s="33">
        <v>30</v>
      </c>
      <c r="C1056" s="33" t="s">
        <v>97</v>
      </c>
      <c r="D1056" s="34">
        <v>11.140855426710679</v>
      </c>
      <c r="E1056" s="42">
        <v>4</v>
      </c>
      <c r="F1056" s="113">
        <f t="shared" si="435"/>
        <v>97.482795280367554</v>
      </c>
      <c r="G1056" s="42">
        <v>0.1</v>
      </c>
      <c r="H1056" s="33" t="s">
        <v>153</v>
      </c>
      <c r="I1056" s="109">
        <f t="shared" si="443"/>
        <v>42.22722295144743</v>
      </c>
      <c r="J1056" s="108">
        <f t="shared" si="444"/>
        <v>0.21113611475723715</v>
      </c>
      <c r="K1056" s="126" t="str">
        <f t="shared" si="436"/>
        <v>DEJAR</v>
      </c>
      <c r="L1056" s="126" t="str">
        <f t="shared" si="437"/>
        <v>DEPURAR</v>
      </c>
      <c r="M1056" s="126" t="str">
        <f t="shared" si="438"/>
        <v>DEPURAR</v>
      </c>
    </row>
    <row r="1057" spans="1:13" x14ac:dyDescent="0.25">
      <c r="A1057" s="33" t="s">
        <v>69</v>
      </c>
      <c r="B1057" s="33">
        <v>31</v>
      </c>
      <c r="C1057" s="33" t="s">
        <v>97</v>
      </c>
      <c r="D1057" s="34">
        <v>10.504235116612925</v>
      </c>
      <c r="E1057" s="42">
        <v>2</v>
      </c>
      <c r="F1057" s="113">
        <f t="shared" si="435"/>
        <v>86.660215559445092</v>
      </c>
      <c r="G1057" s="42">
        <v>0.1</v>
      </c>
      <c r="H1057" s="33" t="s">
        <v>153</v>
      </c>
      <c r="I1057" s="109">
        <f t="shared" si="443"/>
        <v>19.238790948127587</v>
      </c>
      <c r="J1057" s="108">
        <f t="shared" si="444"/>
        <v>9.6193954740637924E-2</v>
      </c>
      <c r="K1057" s="126" t="str">
        <f t="shared" si="436"/>
        <v>DEJAR</v>
      </c>
      <c r="L1057" s="126" t="str">
        <f t="shared" si="437"/>
        <v>DEPURAR</v>
      </c>
      <c r="M1057" s="126" t="str">
        <f t="shared" si="438"/>
        <v>DEPURAR</v>
      </c>
    </row>
    <row r="1058" spans="1:13" x14ac:dyDescent="0.25">
      <c r="A1058" s="33" t="s">
        <v>69</v>
      </c>
      <c r="B1058" s="33">
        <v>32</v>
      </c>
      <c r="C1058" s="33" t="s">
        <v>97</v>
      </c>
      <c r="D1058" s="34">
        <v>14.005646822150567</v>
      </c>
      <c r="E1058" s="42">
        <v>3</v>
      </c>
      <c r="F1058" s="113">
        <f t="shared" si="435"/>
        <v>154.06260543901348</v>
      </c>
      <c r="G1058" s="42">
        <v>0.1</v>
      </c>
      <c r="H1058" s="33" t="s">
        <v>153</v>
      </c>
      <c r="I1058" s="109">
        <f t="shared" si="443"/>
        <v>31.07198362279307</v>
      </c>
      <c r="J1058" s="108">
        <f t="shared" si="444"/>
        <v>0.15535991811396535</v>
      </c>
      <c r="K1058" s="126" t="str">
        <f t="shared" si="436"/>
        <v>DEJAR</v>
      </c>
      <c r="L1058" s="126" t="str">
        <f t="shared" si="437"/>
        <v>DEPURAR</v>
      </c>
      <c r="M1058" s="126" t="str">
        <f t="shared" si="438"/>
        <v>DEPURAR</v>
      </c>
    </row>
    <row r="1059" spans="1:13" x14ac:dyDescent="0.25">
      <c r="A1059" s="33" t="s">
        <v>69</v>
      </c>
      <c r="B1059" s="33">
        <v>33</v>
      </c>
      <c r="C1059" s="33" t="s">
        <v>97</v>
      </c>
      <c r="D1059" s="34">
        <v>17.507058527688208</v>
      </c>
      <c r="E1059" s="42">
        <v>3</v>
      </c>
      <c r="F1059" s="113">
        <f t="shared" si="435"/>
        <v>240.72282099845862</v>
      </c>
      <c r="G1059" s="42">
        <v>0.1</v>
      </c>
      <c r="H1059" s="33" t="s">
        <v>153</v>
      </c>
      <c r="I1059" s="109">
        <f t="shared" si="443"/>
        <v>31.07198362279307</v>
      </c>
      <c r="J1059" s="108">
        <f t="shared" si="444"/>
        <v>0.15535991811396535</v>
      </c>
      <c r="K1059" s="126" t="str">
        <f t="shared" si="436"/>
        <v>DEJAR</v>
      </c>
      <c r="L1059" s="126" t="str">
        <f t="shared" si="437"/>
        <v>DEPURAR</v>
      </c>
      <c r="M1059" s="126" t="str">
        <f t="shared" si="438"/>
        <v>DEPURAR</v>
      </c>
    </row>
    <row r="1060" spans="1:13" x14ac:dyDescent="0.25">
      <c r="A1060" s="33" t="s">
        <v>69</v>
      </c>
      <c r="B1060" s="33">
        <v>34</v>
      </c>
      <c r="C1060" s="33" t="s">
        <v>97</v>
      </c>
      <c r="D1060" s="34">
        <v>22.281710853421359</v>
      </c>
      <c r="E1060" s="42">
        <v>3</v>
      </c>
      <c r="F1060" s="113">
        <f t="shared" si="435"/>
        <v>389.93118112147022</v>
      </c>
      <c r="G1060" s="42">
        <v>0.1</v>
      </c>
      <c r="H1060" s="33" t="s">
        <v>153</v>
      </c>
      <c r="I1060" s="109">
        <f t="shared" si="443"/>
        <v>31.07198362279307</v>
      </c>
      <c r="J1060" s="108">
        <f t="shared" si="444"/>
        <v>0.15535991811396535</v>
      </c>
      <c r="K1060" s="126" t="str">
        <f t="shared" si="436"/>
        <v>DEJAR</v>
      </c>
      <c r="L1060" s="126" t="str">
        <f t="shared" si="437"/>
        <v>DEPURAR</v>
      </c>
      <c r="M1060" s="126" t="str">
        <f t="shared" si="438"/>
        <v>DEPURAR</v>
      </c>
    </row>
    <row r="1061" spans="1:13" x14ac:dyDescent="0.25">
      <c r="A1061" s="33" t="s">
        <v>69</v>
      </c>
      <c r="B1061" s="33">
        <v>35</v>
      </c>
      <c r="C1061" s="33" t="s">
        <v>97</v>
      </c>
      <c r="D1061" s="34">
        <v>23.873261628665741</v>
      </c>
      <c r="E1061" s="42">
        <v>4</v>
      </c>
      <c r="F1061" s="113">
        <f t="shared" si="435"/>
        <v>447.62508036903466</v>
      </c>
      <c r="G1061" s="42">
        <v>0.1</v>
      </c>
      <c r="H1061" s="33" t="s">
        <v>153</v>
      </c>
      <c r="I1061" s="109">
        <f t="shared" si="443"/>
        <v>42.22722295144743</v>
      </c>
      <c r="J1061" s="108">
        <f t="shared" si="444"/>
        <v>0.21113611475723715</v>
      </c>
      <c r="K1061" s="126" t="str">
        <f t="shared" si="436"/>
        <v>DEJAR</v>
      </c>
      <c r="L1061" s="126" t="str">
        <f t="shared" si="437"/>
        <v>DEPURAR</v>
      </c>
      <c r="M1061" s="126" t="str">
        <f t="shared" si="438"/>
        <v>DEPURAR</v>
      </c>
    </row>
    <row r="1062" spans="1:13" x14ac:dyDescent="0.25">
      <c r="A1062" s="33" t="s">
        <v>69</v>
      </c>
      <c r="B1062" s="33">
        <v>36</v>
      </c>
      <c r="C1062" s="33" t="s">
        <v>97</v>
      </c>
      <c r="D1062" s="34">
        <v>18.46198899283484</v>
      </c>
      <c r="E1062" s="42">
        <v>5</v>
      </c>
      <c r="F1062" s="113">
        <f t="shared" si="435"/>
        <v>267.69969250869912</v>
      </c>
      <c r="G1062" s="42">
        <v>0.1</v>
      </c>
      <c r="H1062" s="33" t="s">
        <v>153</v>
      </c>
      <c r="I1062" s="109">
        <f t="shared" si="443"/>
        <v>52.824370122452407</v>
      </c>
      <c r="J1062" s="108">
        <f t="shared" si="444"/>
        <v>0.26412185061226201</v>
      </c>
      <c r="K1062" s="126" t="str">
        <f t="shared" si="436"/>
        <v>DEJAR</v>
      </c>
      <c r="L1062" s="126" t="str">
        <f t="shared" si="437"/>
        <v>DEJAR</v>
      </c>
      <c r="M1062" s="126" t="str">
        <f t="shared" si="438"/>
        <v>DEJAR</v>
      </c>
    </row>
    <row r="1063" spans="1:13" x14ac:dyDescent="0.25">
      <c r="A1063" s="33" t="s">
        <v>69</v>
      </c>
      <c r="B1063" s="33">
        <v>37</v>
      </c>
      <c r="C1063" s="33" t="s">
        <v>97</v>
      </c>
      <c r="D1063" s="34">
        <v>13.369026512052814</v>
      </c>
      <c r="E1063" s="42">
        <v>3</v>
      </c>
      <c r="F1063" s="113">
        <f t="shared" si="435"/>
        <v>140.37522520372926</v>
      </c>
      <c r="G1063" s="42">
        <v>0.1</v>
      </c>
      <c r="H1063" s="33" t="s">
        <v>153</v>
      </c>
      <c r="I1063" s="109">
        <f t="shared" si="443"/>
        <v>31.07198362279307</v>
      </c>
      <c r="J1063" s="108">
        <f t="shared" si="444"/>
        <v>0.15535991811396535</v>
      </c>
      <c r="K1063" s="126" t="str">
        <f t="shared" si="436"/>
        <v>DEJAR</v>
      </c>
      <c r="L1063" s="126" t="str">
        <f t="shared" si="437"/>
        <v>DEPURAR</v>
      </c>
      <c r="M1063" s="126" t="str">
        <f t="shared" si="438"/>
        <v>DEPURAR</v>
      </c>
    </row>
    <row r="1064" spans="1:13" x14ac:dyDescent="0.25">
      <c r="A1064" s="33" t="s">
        <v>69</v>
      </c>
      <c r="B1064" s="33">
        <v>39</v>
      </c>
      <c r="C1064" s="33" t="s">
        <v>97</v>
      </c>
      <c r="D1064" s="34">
        <v>14.005646822150567</v>
      </c>
      <c r="E1064" s="42">
        <v>3</v>
      </c>
      <c r="F1064" s="113">
        <f t="shared" si="435"/>
        <v>154.06260543901348</v>
      </c>
      <c r="G1064" s="42">
        <v>0.1</v>
      </c>
      <c r="H1064" s="33" t="s">
        <v>153</v>
      </c>
      <c r="I1064" s="109">
        <f t="shared" si="443"/>
        <v>31.07198362279307</v>
      </c>
      <c r="J1064" s="108">
        <f t="shared" si="444"/>
        <v>0.15535991811396535</v>
      </c>
      <c r="K1064" s="126" t="str">
        <f t="shared" si="436"/>
        <v>DEJAR</v>
      </c>
      <c r="L1064" s="126" t="str">
        <f t="shared" si="437"/>
        <v>DEPURAR</v>
      </c>
      <c r="M1064" s="126" t="str">
        <f t="shared" si="438"/>
        <v>DEPURAR</v>
      </c>
    </row>
    <row r="1065" spans="1:13" x14ac:dyDescent="0.25">
      <c r="A1065" s="33" t="s">
        <v>69</v>
      </c>
      <c r="B1065" s="33">
        <v>40</v>
      </c>
      <c r="C1065" s="33" t="s">
        <v>97</v>
      </c>
      <c r="D1065" s="34">
        <v>17.507058527688208</v>
      </c>
      <c r="E1065" s="42">
        <v>2.5</v>
      </c>
      <c r="F1065" s="113">
        <f t="shared" si="435"/>
        <v>240.72282099845862</v>
      </c>
      <c r="G1065" s="42">
        <v>0.1</v>
      </c>
      <c r="H1065" s="33" t="s">
        <v>153</v>
      </c>
      <c r="I1065" s="109">
        <f t="shared" si="443"/>
        <v>25.248088908650967</v>
      </c>
      <c r="J1065" s="108">
        <f t="shared" si="444"/>
        <v>0.12624044454325481</v>
      </c>
      <c r="K1065" s="126" t="str">
        <f t="shared" si="436"/>
        <v>DEJAR</v>
      </c>
      <c r="L1065" s="126" t="str">
        <f t="shared" si="437"/>
        <v>DEPURAR</v>
      </c>
      <c r="M1065" s="126" t="str">
        <f t="shared" si="438"/>
        <v>DEPURAR</v>
      </c>
    </row>
    <row r="1066" spans="1:13" x14ac:dyDescent="0.25">
      <c r="A1066" s="33" t="s">
        <v>69</v>
      </c>
      <c r="B1066" s="33">
        <v>41</v>
      </c>
      <c r="C1066" s="33" t="s">
        <v>97</v>
      </c>
      <c r="D1066" s="34">
        <v>13.369026512052814</v>
      </c>
      <c r="E1066" s="42">
        <v>4</v>
      </c>
      <c r="F1066" s="113">
        <f t="shared" si="435"/>
        <v>140.37522520372926</v>
      </c>
      <c r="G1066" s="42">
        <v>0.1</v>
      </c>
      <c r="H1066" s="33" t="s">
        <v>153</v>
      </c>
      <c r="I1066" s="109">
        <f t="shared" si="443"/>
        <v>42.22722295144743</v>
      </c>
      <c r="J1066" s="108">
        <f t="shared" si="444"/>
        <v>0.21113611475723715</v>
      </c>
      <c r="K1066" s="126" t="str">
        <f t="shared" si="436"/>
        <v>DEJAR</v>
      </c>
      <c r="L1066" s="126" t="str">
        <f t="shared" si="437"/>
        <v>DEPURAR</v>
      </c>
      <c r="M1066" s="126" t="str">
        <f t="shared" si="438"/>
        <v>DEPURAR</v>
      </c>
    </row>
    <row r="1067" spans="1:13" x14ac:dyDescent="0.25">
      <c r="A1067" s="33" t="s">
        <v>69</v>
      </c>
      <c r="B1067" s="33">
        <v>42</v>
      </c>
      <c r="C1067" s="33" t="s">
        <v>97</v>
      </c>
      <c r="D1067" s="34">
        <v>22.281710853421359</v>
      </c>
      <c r="E1067" s="42">
        <v>3</v>
      </c>
      <c r="F1067" s="113">
        <f t="shared" si="435"/>
        <v>389.93118112147022</v>
      </c>
      <c r="G1067" s="42">
        <v>0.1</v>
      </c>
      <c r="H1067" s="33" t="s">
        <v>153</v>
      </c>
      <c r="I1067" s="109">
        <f t="shared" si="443"/>
        <v>31.07198362279307</v>
      </c>
      <c r="J1067" s="108">
        <f t="shared" si="444"/>
        <v>0.15535991811396535</v>
      </c>
      <c r="K1067" s="126" t="str">
        <f t="shared" si="436"/>
        <v>DEJAR</v>
      </c>
      <c r="L1067" s="126" t="str">
        <f t="shared" si="437"/>
        <v>DEPURAR</v>
      </c>
      <c r="M1067" s="126" t="str">
        <f t="shared" si="438"/>
        <v>DEPURAR</v>
      </c>
    </row>
    <row r="1068" spans="1:13" x14ac:dyDescent="0.25">
      <c r="A1068" s="33" t="s">
        <v>69</v>
      </c>
      <c r="B1068" s="33">
        <v>43</v>
      </c>
      <c r="C1068" s="33" t="s">
        <v>97</v>
      </c>
      <c r="D1068" s="34">
        <v>11.140855426710679</v>
      </c>
      <c r="E1068" s="42">
        <v>4</v>
      </c>
      <c r="F1068" s="113">
        <f t="shared" si="435"/>
        <v>97.482795280367554</v>
      </c>
      <c r="G1068" s="42">
        <v>0.1</v>
      </c>
      <c r="H1068" s="33" t="s">
        <v>153</v>
      </c>
      <c r="I1068" s="109">
        <f t="shared" si="443"/>
        <v>42.22722295144743</v>
      </c>
      <c r="J1068" s="108">
        <f t="shared" si="444"/>
        <v>0.21113611475723715</v>
      </c>
      <c r="K1068" s="126" t="str">
        <f t="shared" si="436"/>
        <v>DEJAR</v>
      </c>
      <c r="L1068" s="126" t="str">
        <f t="shared" si="437"/>
        <v>DEPURAR</v>
      </c>
      <c r="M1068" s="126" t="str">
        <f t="shared" si="438"/>
        <v>DEPURAR</v>
      </c>
    </row>
    <row r="1069" spans="1:13" x14ac:dyDescent="0.25">
      <c r="A1069" s="33" t="s">
        <v>69</v>
      </c>
      <c r="B1069" s="33">
        <v>44</v>
      </c>
      <c r="C1069" s="33" t="s">
        <v>97</v>
      </c>
      <c r="D1069" s="34">
        <v>13.687336667101691</v>
      </c>
      <c r="E1069" s="42">
        <v>3</v>
      </c>
      <c r="F1069" s="113">
        <f t="shared" si="435"/>
        <v>147.13933752930578</v>
      </c>
      <c r="G1069" s="42">
        <v>0.1</v>
      </c>
      <c r="H1069" s="33" t="s">
        <v>153</v>
      </c>
      <c r="I1069" s="109">
        <f t="shared" si="443"/>
        <v>31.07198362279307</v>
      </c>
      <c r="J1069" s="108">
        <f t="shared" si="444"/>
        <v>0.15535991811396535</v>
      </c>
      <c r="K1069" s="126" t="str">
        <f t="shared" si="436"/>
        <v>DEJAR</v>
      </c>
      <c r="L1069" s="126" t="str">
        <f t="shared" si="437"/>
        <v>DEPURAR</v>
      </c>
      <c r="M1069" s="126" t="str">
        <f t="shared" si="438"/>
        <v>DEPURAR</v>
      </c>
    </row>
    <row r="1070" spans="1:13" x14ac:dyDescent="0.25">
      <c r="A1070" s="33" t="s">
        <v>69</v>
      </c>
      <c r="B1070" s="33">
        <v>45</v>
      </c>
      <c r="C1070" s="33" t="s">
        <v>105</v>
      </c>
      <c r="D1070" s="34">
        <v>24.509881938763492</v>
      </c>
      <c r="E1070" s="42">
        <v>4</v>
      </c>
      <c r="F1070" s="113">
        <f t="shared" si="435"/>
        <v>471.81672915697879</v>
      </c>
      <c r="G1070" s="42">
        <v>0.1</v>
      </c>
      <c r="H1070" s="33" t="s">
        <v>170</v>
      </c>
      <c r="I1070" s="107">
        <f t="shared" ref="I1070:I1071" si="445">0.13647*D1070^2.38351</f>
        <v>279.60561022900345</v>
      </c>
      <c r="J1070" s="108">
        <f t="shared" ref="J1070:J1071" si="446">(I1070/1000)*0.5/G1070</f>
        <v>1.3980280511450172</v>
      </c>
      <c r="K1070" s="126" t="str">
        <f t="shared" si="436"/>
        <v>DEJAR</v>
      </c>
      <c r="L1070" s="126" t="str">
        <f t="shared" si="437"/>
        <v>DEPURAR</v>
      </c>
      <c r="M1070" s="126" t="str">
        <f t="shared" si="438"/>
        <v>DEPURAR</v>
      </c>
    </row>
    <row r="1071" spans="1:13" x14ac:dyDescent="0.25">
      <c r="A1071" s="33" t="s">
        <v>69</v>
      </c>
      <c r="B1071" s="33">
        <v>46</v>
      </c>
      <c r="C1071" s="33" t="s">
        <v>105</v>
      </c>
      <c r="D1071" s="34">
        <v>25.146502248861246</v>
      </c>
      <c r="E1071" s="42">
        <v>4</v>
      </c>
      <c r="F1071" s="113">
        <f t="shared" si="435"/>
        <v>496.64500028144801</v>
      </c>
      <c r="G1071" s="42">
        <v>0.1</v>
      </c>
      <c r="H1071" s="33" t="s">
        <v>170</v>
      </c>
      <c r="I1071" s="107">
        <f t="shared" si="445"/>
        <v>297.22786449051216</v>
      </c>
      <c r="J1071" s="108">
        <f t="shared" si="446"/>
        <v>1.4861393224525605</v>
      </c>
      <c r="K1071" s="126" t="str">
        <f t="shared" si="436"/>
        <v>DEJAR</v>
      </c>
      <c r="L1071" s="126" t="str">
        <f t="shared" si="437"/>
        <v>DEPURAR</v>
      </c>
      <c r="M1071" s="126" t="str">
        <f t="shared" si="438"/>
        <v>DEPURAR</v>
      </c>
    </row>
    <row r="1072" spans="1:13" x14ac:dyDescent="0.25">
      <c r="A1072" s="33" t="s">
        <v>69</v>
      </c>
      <c r="B1072" s="33">
        <v>48</v>
      </c>
      <c r="C1072" s="33" t="s">
        <v>97</v>
      </c>
      <c r="D1072" s="34">
        <v>15.278887442346074</v>
      </c>
      <c r="E1072" s="42">
        <v>4</v>
      </c>
      <c r="F1072" s="113">
        <f t="shared" si="435"/>
        <v>183.34723291915657</v>
      </c>
      <c r="G1072" s="42">
        <v>0.1</v>
      </c>
      <c r="H1072" s="33" t="s">
        <v>153</v>
      </c>
      <c r="I1072" s="109">
        <f>6.666+(12.826*(E1072)^0.5)*LN(E1072)</f>
        <v>42.22722295144743</v>
      </c>
      <c r="J1072" s="108">
        <f>(I1072/1000)*0.5/G1072</f>
        <v>0.21113611475723715</v>
      </c>
      <c r="K1072" s="126" t="str">
        <f t="shared" si="436"/>
        <v>DEJAR</v>
      </c>
      <c r="L1072" s="126" t="str">
        <f t="shared" si="437"/>
        <v>DEPURAR</v>
      </c>
      <c r="M1072" s="126" t="str">
        <f t="shared" si="438"/>
        <v>DEPURAR</v>
      </c>
    </row>
    <row r="1073" spans="1:13" x14ac:dyDescent="0.25">
      <c r="A1073" s="33" t="s">
        <v>69</v>
      </c>
      <c r="B1073" s="33">
        <v>49</v>
      </c>
      <c r="C1073" s="33" t="s">
        <v>96</v>
      </c>
      <c r="D1073" s="34">
        <v>60.47892945928654</v>
      </c>
      <c r="E1073" s="42">
        <v>25</v>
      </c>
      <c r="F1073" s="113">
        <f t="shared" si="435"/>
        <v>2872.7582935683822</v>
      </c>
      <c r="G1073" s="42">
        <v>0.1</v>
      </c>
      <c r="H1073" s="33" t="s">
        <v>170</v>
      </c>
      <c r="I1073" s="107">
        <f>0.13647*D1073^2.38351</f>
        <v>2407.1789015429435</v>
      </c>
      <c r="J1073" s="108">
        <f>(I1073/1000)*0.5/G1073</f>
        <v>12.035894507714717</v>
      </c>
      <c r="K1073" s="126" t="str">
        <f t="shared" si="436"/>
        <v>DEJAR</v>
      </c>
      <c r="L1073" s="126" t="str">
        <f t="shared" si="437"/>
        <v>DEJAR</v>
      </c>
      <c r="M1073" s="126" t="str">
        <f t="shared" si="438"/>
        <v>DEJAR</v>
      </c>
    </row>
    <row r="1074" spans="1:13" x14ac:dyDescent="0.25">
      <c r="A1074" s="33" t="s">
        <v>69</v>
      </c>
      <c r="B1074" s="33">
        <v>50</v>
      </c>
      <c r="C1074" s="33" t="s">
        <v>97</v>
      </c>
      <c r="D1074" s="34">
        <v>14.323956977199444</v>
      </c>
      <c r="E1074" s="42">
        <v>4</v>
      </c>
      <c r="F1074" s="113">
        <f t="shared" si="435"/>
        <v>161.14502893285245</v>
      </c>
      <c r="G1074" s="42">
        <v>0.1</v>
      </c>
      <c r="H1074" s="33" t="s">
        <v>153</v>
      </c>
      <c r="I1074" s="109">
        <f t="shared" ref="I1074:I1076" si="447">6.666+(12.826*(E1074)^0.5)*LN(E1074)</f>
        <v>42.22722295144743</v>
      </c>
      <c r="J1074" s="108">
        <f t="shared" ref="J1074:J1076" si="448">(I1074/1000)*0.5/G1074</f>
        <v>0.21113611475723715</v>
      </c>
      <c r="K1074" s="126" t="str">
        <f t="shared" si="436"/>
        <v>DEJAR</v>
      </c>
      <c r="L1074" s="126" t="str">
        <f t="shared" si="437"/>
        <v>DEPURAR</v>
      </c>
      <c r="M1074" s="126" t="str">
        <f t="shared" si="438"/>
        <v>DEPURAR</v>
      </c>
    </row>
    <row r="1075" spans="1:13" x14ac:dyDescent="0.25">
      <c r="A1075" s="33" t="s">
        <v>69</v>
      </c>
      <c r="B1075" s="33">
        <v>51</v>
      </c>
      <c r="C1075" s="33" t="s">
        <v>97</v>
      </c>
      <c r="D1075" s="34">
        <v>17.825368682737086</v>
      </c>
      <c r="E1075" s="42">
        <v>2.5</v>
      </c>
      <c r="F1075" s="113">
        <f t="shared" si="435"/>
        <v>249.55595591774087</v>
      </c>
      <c r="G1075" s="42">
        <v>0.1</v>
      </c>
      <c r="H1075" s="33" t="s">
        <v>153</v>
      </c>
      <c r="I1075" s="109">
        <f t="shared" si="447"/>
        <v>25.248088908650967</v>
      </c>
      <c r="J1075" s="108">
        <f t="shared" si="448"/>
        <v>0.12624044454325481</v>
      </c>
      <c r="K1075" s="126" t="str">
        <f t="shared" si="436"/>
        <v>DEJAR</v>
      </c>
      <c r="L1075" s="126" t="str">
        <f t="shared" si="437"/>
        <v>DEPURAR</v>
      </c>
      <c r="M1075" s="126" t="str">
        <f t="shared" si="438"/>
        <v>DEPURAR</v>
      </c>
    </row>
    <row r="1076" spans="1:13" x14ac:dyDescent="0.25">
      <c r="A1076" s="33" t="s">
        <v>69</v>
      </c>
      <c r="B1076" s="33">
        <v>52</v>
      </c>
      <c r="C1076" s="33" t="s">
        <v>97</v>
      </c>
      <c r="D1076" s="34">
        <v>10.822545271661802</v>
      </c>
      <c r="E1076" s="42">
        <v>4</v>
      </c>
      <c r="F1076" s="113">
        <f t="shared" si="435"/>
        <v>91.99192762784071</v>
      </c>
      <c r="G1076" s="42">
        <v>0.1</v>
      </c>
      <c r="H1076" s="33" t="s">
        <v>153</v>
      </c>
      <c r="I1076" s="109">
        <f t="shared" si="447"/>
        <v>42.22722295144743</v>
      </c>
      <c r="J1076" s="108">
        <f t="shared" si="448"/>
        <v>0.21113611475723715</v>
      </c>
      <c r="K1076" s="126" t="str">
        <f t="shared" si="436"/>
        <v>DEJAR</v>
      </c>
      <c r="L1076" s="126" t="str">
        <f t="shared" si="437"/>
        <v>DEPURAR</v>
      </c>
      <c r="M1076" s="126" t="str">
        <f t="shared" si="438"/>
        <v>DEPURAR</v>
      </c>
    </row>
    <row r="1077" spans="1:13" x14ac:dyDescent="0.25">
      <c r="A1077" s="33" t="s">
        <v>69</v>
      </c>
      <c r="B1077" s="33">
        <v>53</v>
      </c>
      <c r="C1077" s="33" t="s">
        <v>126</v>
      </c>
      <c r="D1077" s="34">
        <v>22.281710853421359</v>
      </c>
      <c r="E1077" s="42">
        <v>4</v>
      </c>
      <c r="F1077" s="113">
        <f t="shared" si="435"/>
        <v>389.93118112147022</v>
      </c>
      <c r="G1077" s="42">
        <v>0.1</v>
      </c>
      <c r="H1077" s="33" t="s">
        <v>170</v>
      </c>
      <c r="I1077" s="107">
        <f>0.13647*D1077^2.38351</f>
        <v>222.7850284848646</v>
      </c>
      <c r="J1077" s="108">
        <f>(I1077/1000)*0.5/G1077</f>
        <v>1.1139251424243228</v>
      </c>
      <c r="K1077" s="126" t="str">
        <f t="shared" si="436"/>
        <v>DEJAR</v>
      </c>
      <c r="L1077" s="126" t="str">
        <f t="shared" si="437"/>
        <v>DEPURAR</v>
      </c>
      <c r="M1077" s="126" t="str">
        <f t="shared" si="438"/>
        <v>DEPURAR</v>
      </c>
    </row>
    <row r="1078" spans="1:13" x14ac:dyDescent="0.25">
      <c r="A1078" s="33" t="s">
        <v>69</v>
      </c>
      <c r="B1078" s="33">
        <v>54</v>
      </c>
      <c r="C1078" s="33" t="s">
        <v>97</v>
      </c>
      <c r="D1078" s="34">
        <v>9.8676148065151725</v>
      </c>
      <c r="E1078" s="42">
        <v>4</v>
      </c>
      <c r="F1078" s="113">
        <f t="shared" si="435"/>
        <v>76.47425817504751</v>
      </c>
      <c r="G1078" s="42">
        <v>0.1</v>
      </c>
      <c r="H1078" s="33" t="s">
        <v>153</v>
      </c>
      <c r="I1078" s="109">
        <f t="shared" ref="I1078:I1082" si="449">6.666+(12.826*(E1078)^0.5)*LN(E1078)</f>
        <v>42.22722295144743</v>
      </c>
      <c r="J1078" s="108">
        <f t="shared" ref="J1078:J1082" si="450">(I1078/1000)*0.5/G1078</f>
        <v>0.21113611475723715</v>
      </c>
      <c r="K1078" s="126" t="str">
        <f t="shared" si="436"/>
        <v>DEPURAR</v>
      </c>
      <c r="L1078" s="126" t="str">
        <f t="shared" si="437"/>
        <v>DEPURAR</v>
      </c>
      <c r="M1078" s="126" t="str">
        <f t="shared" si="438"/>
        <v>DEPURAR</v>
      </c>
    </row>
    <row r="1079" spans="1:13" x14ac:dyDescent="0.25">
      <c r="A1079" s="33" t="s">
        <v>69</v>
      </c>
      <c r="B1079" s="33">
        <v>55</v>
      </c>
      <c r="C1079" s="33" t="s">
        <v>97</v>
      </c>
      <c r="D1079" s="34">
        <v>11.459165581759555</v>
      </c>
      <c r="E1079" s="42">
        <v>3</v>
      </c>
      <c r="F1079" s="113">
        <f t="shared" si="435"/>
        <v>103.13281851702557</v>
      </c>
      <c r="G1079" s="42">
        <v>0.1</v>
      </c>
      <c r="H1079" s="33" t="s">
        <v>153</v>
      </c>
      <c r="I1079" s="109">
        <f t="shared" si="449"/>
        <v>31.07198362279307</v>
      </c>
      <c r="J1079" s="108">
        <f t="shared" si="450"/>
        <v>0.15535991811396535</v>
      </c>
      <c r="K1079" s="126" t="str">
        <f t="shared" si="436"/>
        <v>DEJAR</v>
      </c>
      <c r="L1079" s="126" t="str">
        <f t="shared" si="437"/>
        <v>DEPURAR</v>
      </c>
      <c r="M1079" s="126" t="str">
        <f t="shared" si="438"/>
        <v>DEPURAR</v>
      </c>
    </row>
    <row r="1080" spans="1:13" x14ac:dyDescent="0.25">
      <c r="A1080" s="33" t="s">
        <v>69</v>
      </c>
      <c r="B1080" s="33">
        <v>56</v>
      </c>
      <c r="C1080" s="33" t="s">
        <v>97</v>
      </c>
      <c r="D1080" s="34">
        <v>14.642267132248321</v>
      </c>
      <c r="E1080" s="42">
        <v>3</v>
      </c>
      <c r="F1080" s="113">
        <f t="shared" si="435"/>
        <v>168.38660801082264</v>
      </c>
      <c r="G1080" s="42">
        <v>0.1</v>
      </c>
      <c r="H1080" s="33" t="s">
        <v>153</v>
      </c>
      <c r="I1080" s="109">
        <f t="shared" si="449"/>
        <v>31.07198362279307</v>
      </c>
      <c r="J1080" s="108">
        <f t="shared" si="450"/>
        <v>0.15535991811396535</v>
      </c>
      <c r="K1080" s="126" t="str">
        <f t="shared" si="436"/>
        <v>DEJAR</v>
      </c>
      <c r="L1080" s="126" t="str">
        <f t="shared" si="437"/>
        <v>DEPURAR</v>
      </c>
      <c r="M1080" s="126" t="str">
        <f t="shared" si="438"/>
        <v>DEPURAR</v>
      </c>
    </row>
    <row r="1081" spans="1:13" x14ac:dyDescent="0.25">
      <c r="A1081" s="33" t="s">
        <v>69</v>
      </c>
      <c r="B1081" s="33">
        <v>57</v>
      </c>
      <c r="C1081" s="33" t="s">
        <v>97</v>
      </c>
      <c r="D1081" s="34">
        <v>11.140855426710679</v>
      </c>
      <c r="E1081" s="42">
        <v>3</v>
      </c>
      <c r="F1081" s="113">
        <f t="shared" si="435"/>
        <v>97.482795280367554</v>
      </c>
      <c r="G1081" s="42">
        <v>0.1</v>
      </c>
      <c r="H1081" s="33" t="s">
        <v>153</v>
      </c>
      <c r="I1081" s="109">
        <f t="shared" si="449"/>
        <v>31.07198362279307</v>
      </c>
      <c r="J1081" s="108">
        <f t="shared" si="450"/>
        <v>0.15535991811396535</v>
      </c>
      <c r="K1081" s="126" t="str">
        <f t="shared" si="436"/>
        <v>DEJAR</v>
      </c>
      <c r="L1081" s="126" t="str">
        <f t="shared" si="437"/>
        <v>DEPURAR</v>
      </c>
      <c r="M1081" s="126" t="str">
        <f t="shared" si="438"/>
        <v>DEPURAR</v>
      </c>
    </row>
    <row r="1082" spans="1:13" x14ac:dyDescent="0.25">
      <c r="A1082" s="33" t="s">
        <v>69</v>
      </c>
      <c r="B1082" s="33">
        <v>58</v>
      </c>
      <c r="C1082" s="33" t="s">
        <v>97</v>
      </c>
      <c r="D1082" s="34">
        <v>10.18592496156405</v>
      </c>
      <c r="E1082" s="42">
        <v>3</v>
      </c>
      <c r="F1082" s="113">
        <f t="shared" si="435"/>
        <v>81.487659075180716</v>
      </c>
      <c r="G1082" s="42">
        <v>0.1</v>
      </c>
      <c r="H1082" s="33" t="s">
        <v>153</v>
      </c>
      <c r="I1082" s="109">
        <f t="shared" si="449"/>
        <v>31.07198362279307</v>
      </c>
      <c r="J1082" s="108">
        <f t="shared" si="450"/>
        <v>0.15535991811396535</v>
      </c>
      <c r="K1082" s="126" t="str">
        <f t="shared" si="436"/>
        <v>DEJAR</v>
      </c>
      <c r="L1082" s="126" t="str">
        <f t="shared" si="437"/>
        <v>DEPURAR</v>
      </c>
      <c r="M1082" s="126" t="str">
        <f t="shared" si="438"/>
        <v>DEPURAR</v>
      </c>
    </row>
    <row r="1083" spans="1:13" x14ac:dyDescent="0.25">
      <c r="A1083" s="33" t="s">
        <v>69</v>
      </c>
      <c r="B1083" s="33">
        <v>59</v>
      </c>
      <c r="C1083" s="33" t="s">
        <v>96</v>
      </c>
      <c r="D1083" s="34">
        <v>22.281710853421359</v>
      </c>
      <c r="E1083" s="42">
        <v>4</v>
      </c>
      <c r="F1083" s="113">
        <f t="shared" si="435"/>
        <v>389.93118112147022</v>
      </c>
      <c r="G1083" s="42">
        <v>0.1</v>
      </c>
      <c r="H1083" s="33" t="s">
        <v>170</v>
      </c>
      <c r="I1083" s="107">
        <f t="shared" ref="I1083:I1084" si="451">0.13647*D1083^2.38351</f>
        <v>222.7850284848646</v>
      </c>
      <c r="J1083" s="108">
        <f t="shared" ref="J1083:J1091" si="452">(I1083/1000)*0.5/G1083</f>
        <v>1.1139251424243228</v>
      </c>
      <c r="K1083" s="126" t="str">
        <f t="shared" si="436"/>
        <v>DEJAR</v>
      </c>
      <c r="L1083" s="126" t="str">
        <f t="shared" si="437"/>
        <v>DEPURAR</v>
      </c>
      <c r="M1083" s="126" t="str">
        <f t="shared" si="438"/>
        <v>DEPURAR</v>
      </c>
    </row>
    <row r="1084" spans="1:13" x14ac:dyDescent="0.25">
      <c r="A1084" s="33" t="s">
        <v>69</v>
      </c>
      <c r="B1084" s="33">
        <v>60</v>
      </c>
      <c r="C1084" s="33" t="s">
        <v>103</v>
      </c>
      <c r="D1084" s="34">
        <v>75.757816901632609</v>
      </c>
      <c r="E1084" s="42">
        <v>25</v>
      </c>
      <c r="F1084" s="113">
        <f t="shared" si="435"/>
        <v>4507.6044537641937</v>
      </c>
      <c r="G1084" s="42">
        <v>0.1</v>
      </c>
      <c r="H1084" s="33" t="s">
        <v>170</v>
      </c>
      <c r="I1084" s="107">
        <f t="shared" si="451"/>
        <v>4117.8575201902077</v>
      </c>
      <c r="J1084" s="108">
        <f t="shared" si="452"/>
        <v>20.589287600951035</v>
      </c>
      <c r="K1084" s="126" t="str">
        <f t="shared" si="436"/>
        <v>DEJAR</v>
      </c>
      <c r="L1084" s="126" t="str">
        <f t="shared" si="437"/>
        <v>DEJAR</v>
      </c>
      <c r="M1084" s="126" t="str">
        <f t="shared" si="438"/>
        <v>DEJAR</v>
      </c>
    </row>
    <row r="1085" spans="1:13" x14ac:dyDescent="0.25">
      <c r="A1085" s="33" t="s">
        <v>69</v>
      </c>
      <c r="B1085" s="33">
        <v>61</v>
      </c>
      <c r="C1085" s="33" t="s">
        <v>97</v>
      </c>
      <c r="D1085" s="34">
        <v>22.281710853421359</v>
      </c>
      <c r="E1085" s="42">
        <v>4</v>
      </c>
      <c r="F1085" s="113">
        <f t="shared" si="435"/>
        <v>389.93118112147022</v>
      </c>
      <c r="G1085" s="42">
        <v>0.1</v>
      </c>
      <c r="H1085" s="33" t="s">
        <v>153</v>
      </c>
      <c r="I1085" s="109">
        <f t="shared" ref="I1085:I1091" si="453">6.666+(12.826*(E1085)^0.5)*LN(E1085)</f>
        <v>42.22722295144743</v>
      </c>
      <c r="J1085" s="108">
        <f t="shared" si="452"/>
        <v>0.21113611475723715</v>
      </c>
      <c r="K1085" s="126" t="str">
        <f t="shared" si="436"/>
        <v>DEJAR</v>
      </c>
      <c r="L1085" s="126" t="str">
        <f t="shared" si="437"/>
        <v>DEPURAR</v>
      </c>
      <c r="M1085" s="126" t="str">
        <f t="shared" si="438"/>
        <v>DEPURAR</v>
      </c>
    </row>
    <row r="1086" spans="1:13" x14ac:dyDescent="0.25">
      <c r="A1086" s="33" t="s">
        <v>69</v>
      </c>
      <c r="B1086" s="33">
        <v>62</v>
      </c>
      <c r="C1086" s="33" t="s">
        <v>97</v>
      </c>
      <c r="D1086" s="34">
        <v>22.281710853421359</v>
      </c>
      <c r="E1086" s="42">
        <v>4</v>
      </c>
      <c r="F1086" s="113">
        <f t="shared" si="435"/>
        <v>389.93118112147022</v>
      </c>
      <c r="G1086" s="42">
        <v>0.1</v>
      </c>
      <c r="H1086" s="33" t="s">
        <v>153</v>
      </c>
      <c r="I1086" s="109">
        <f t="shared" si="453"/>
        <v>42.22722295144743</v>
      </c>
      <c r="J1086" s="108">
        <f t="shared" si="452"/>
        <v>0.21113611475723715</v>
      </c>
      <c r="K1086" s="126" t="str">
        <f t="shared" si="436"/>
        <v>DEJAR</v>
      </c>
      <c r="L1086" s="126" t="str">
        <f t="shared" si="437"/>
        <v>DEPURAR</v>
      </c>
      <c r="M1086" s="126" t="str">
        <f t="shared" si="438"/>
        <v>DEPURAR</v>
      </c>
    </row>
    <row r="1087" spans="1:13" x14ac:dyDescent="0.25">
      <c r="A1087" s="33" t="s">
        <v>69</v>
      </c>
      <c r="B1087" s="33">
        <v>63</v>
      </c>
      <c r="C1087" s="33" t="s">
        <v>97</v>
      </c>
      <c r="D1087" s="34">
        <v>13.369026512052814</v>
      </c>
      <c r="E1087" s="42">
        <v>3</v>
      </c>
      <c r="F1087" s="113">
        <f t="shared" si="435"/>
        <v>140.37522520372926</v>
      </c>
      <c r="G1087" s="42">
        <v>0.1</v>
      </c>
      <c r="H1087" s="33" t="s">
        <v>153</v>
      </c>
      <c r="I1087" s="109">
        <f t="shared" si="453"/>
        <v>31.07198362279307</v>
      </c>
      <c r="J1087" s="108">
        <f t="shared" si="452"/>
        <v>0.15535991811396535</v>
      </c>
      <c r="K1087" s="126" t="str">
        <f t="shared" si="436"/>
        <v>DEJAR</v>
      </c>
      <c r="L1087" s="126" t="str">
        <f t="shared" si="437"/>
        <v>DEPURAR</v>
      </c>
      <c r="M1087" s="126" t="str">
        <f t="shared" si="438"/>
        <v>DEPURAR</v>
      </c>
    </row>
    <row r="1088" spans="1:13" x14ac:dyDescent="0.25">
      <c r="A1088" s="33" t="s">
        <v>69</v>
      </c>
      <c r="B1088" s="33">
        <v>64</v>
      </c>
      <c r="C1088" s="33" t="s">
        <v>97</v>
      </c>
      <c r="D1088" s="34">
        <v>11.140855426710679</v>
      </c>
      <c r="E1088" s="42">
        <v>3</v>
      </c>
      <c r="F1088" s="113">
        <f t="shared" si="435"/>
        <v>97.482795280367554</v>
      </c>
      <c r="G1088" s="42">
        <v>0.1</v>
      </c>
      <c r="H1088" s="33" t="s">
        <v>153</v>
      </c>
      <c r="I1088" s="109">
        <f t="shared" si="453"/>
        <v>31.07198362279307</v>
      </c>
      <c r="J1088" s="108">
        <f t="shared" si="452"/>
        <v>0.15535991811396535</v>
      </c>
      <c r="K1088" s="126" t="str">
        <f t="shared" si="436"/>
        <v>DEJAR</v>
      </c>
      <c r="L1088" s="126" t="str">
        <f t="shared" si="437"/>
        <v>DEPURAR</v>
      </c>
      <c r="M1088" s="126" t="str">
        <f t="shared" si="438"/>
        <v>DEPURAR</v>
      </c>
    </row>
    <row r="1089" spans="1:13" x14ac:dyDescent="0.25">
      <c r="A1089" s="33" t="s">
        <v>69</v>
      </c>
      <c r="B1089" s="33">
        <v>65</v>
      </c>
      <c r="C1089" s="33" t="s">
        <v>97</v>
      </c>
      <c r="D1089" s="34">
        <v>13.687336667101691</v>
      </c>
      <c r="E1089" s="42">
        <v>3</v>
      </c>
      <c r="F1089" s="113">
        <f t="shared" si="435"/>
        <v>147.13933752930578</v>
      </c>
      <c r="G1089" s="42">
        <v>0.1</v>
      </c>
      <c r="H1089" s="33" t="s">
        <v>153</v>
      </c>
      <c r="I1089" s="109">
        <f t="shared" si="453"/>
        <v>31.07198362279307</v>
      </c>
      <c r="J1089" s="108">
        <f t="shared" si="452"/>
        <v>0.15535991811396535</v>
      </c>
      <c r="K1089" s="126" t="str">
        <f t="shared" si="436"/>
        <v>DEJAR</v>
      </c>
      <c r="L1089" s="126" t="str">
        <f t="shared" si="437"/>
        <v>DEPURAR</v>
      </c>
      <c r="M1089" s="126" t="str">
        <f t="shared" si="438"/>
        <v>DEPURAR</v>
      </c>
    </row>
    <row r="1090" spans="1:13" x14ac:dyDescent="0.25">
      <c r="A1090" s="33" t="s">
        <v>69</v>
      </c>
      <c r="B1090" s="33">
        <v>66</v>
      </c>
      <c r="C1090" s="33" t="s">
        <v>97</v>
      </c>
      <c r="D1090" s="34">
        <v>9.8676148065151725</v>
      </c>
      <c r="E1090" s="42">
        <v>3</v>
      </c>
      <c r="F1090" s="113">
        <f t="shared" si="435"/>
        <v>76.47425817504751</v>
      </c>
      <c r="G1090" s="42">
        <v>0.1</v>
      </c>
      <c r="H1090" s="33" t="s">
        <v>153</v>
      </c>
      <c r="I1090" s="109">
        <f t="shared" si="453"/>
        <v>31.07198362279307</v>
      </c>
      <c r="J1090" s="108">
        <f t="shared" si="452"/>
        <v>0.15535991811396535</v>
      </c>
      <c r="K1090" s="126" t="str">
        <f t="shared" si="436"/>
        <v>DEPURAR</v>
      </c>
      <c r="L1090" s="126" t="str">
        <f t="shared" si="437"/>
        <v>DEPURAR</v>
      </c>
      <c r="M1090" s="126" t="str">
        <f t="shared" si="438"/>
        <v>DEPURAR</v>
      </c>
    </row>
    <row r="1091" spans="1:13" x14ac:dyDescent="0.25">
      <c r="A1091" s="33" t="s">
        <v>69</v>
      </c>
      <c r="B1091" s="33">
        <v>67</v>
      </c>
      <c r="C1091" s="33" t="s">
        <v>97</v>
      </c>
      <c r="D1091" s="34">
        <v>13.369026512052814</v>
      </c>
      <c r="E1091" s="42">
        <v>3</v>
      </c>
      <c r="F1091" s="113">
        <f t="shared" ref="F1091:F1154" si="454">(3.1416/4)*D1091^2</f>
        <v>140.37522520372926</v>
      </c>
      <c r="G1091" s="42">
        <v>0.1</v>
      </c>
      <c r="H1091" s="33" t="s">
        <v>153</v>
      </c>
      <c r="I1091" s="109">
        <f t="shared" si="453"/>
        <v>31.07198362279307</v>
      </c>
      <c r="J1091" s="108">
        <f t="shared" si="452"/>
        <v>0.15535991811396535</v>
      </c>
      <c r="K1091" s="126" t="str">
        <f t="shared" ref="K1091:K1154" si="455">+IF(D1091&gt;=10,"DEJAR","DEPURAR")</f>
        <v>DEJAR</v>
      </c>
      <c r="L1091" s="126" t="str">
        <f t="shared" ref="L1091:L1154" si="456">+IF(E1091&gt;=5,"DEJAR","DEPURAR")</f>
        <v>DEPURAR</v>
      </c>
      <c r="M1091" s="126" t="str">
        <f t="shared" ref="M1091:M1154" si="457">+IF(AND(K1091="DEJAR",L1091="DEJAR"),"DEJAR","DEPURAR")</f>
        <v>DEPURAR</v>
      </c>
    </row>
    <row r="1092" spans="1:13" x14ac:dyDescent="0.25">
      <c r="A1092" s="33" t="s">
        <v>69</v>
      </c>
      <c r="B1092" s="33">
        <v>68</v>
      </c>
      <c r="C1092" s="33" t="s">
        <v>96</v>
      </c>
      <c r="D1092" s="34">
        <v>40.107079536158444</v>
      </c>
      <c r="E1092" s="42">
        <v>23</v>
      </c>
      <c r="F1092" s="113">
        <f t="shared" si="454"/>
        <v>1263.3770268335634</v>
      </c>
      <c r="G1092" s="42">
        <v>0.1</v>
      </c>
      <c r="H1092" s="33" t="s">
        <v>170</v>
      </c>
      <c r="I1092" s="107">
        <f>0.13647*D1092^2.38351</f>
        <v>904.3375641398477</v>
      </c>
      <c r="J1092" s="108">
        <f>(I1092/1000)*0.5/G1092</f>
        <v>4.5216878206992384</v>
      </c>
      <c r="K1092" s="126" t="str">
        <f t="shared" si="455"/>
        <v>DEJAR</v>
      </c>
      <c r="L1092" s="126" t="str">
        <f t="shared" si="456"/>
        <v>DEJAR</v>
      </c>
      <c r="M1092" s="126" t="str">
        <f t="shared" si="457"/>
        <v>DEJAR</v>
      </c>
    </row>
    <row r="1093" spans="1:13" x14ac:dyDescent="0.25">
      <c r="A1093" s="33" t="s">
        <v>69</v>
      </c>
      <c r="B1093" s="33">
        <v>69</v>
      </c>
      <c r="C1093" s="33" t="s">
        <v>97</v>
      </c>
      <c r="D1093" s="34">
        <v>25.464812403910123</v>
      </c>
      <c r="E1093" s="42">
        <v>3</v>
      </c>
      <c r="F1093" s="113">
        <f t="shared" si="454"/>
        <v>509.29786921987943</v>
      </c>
      <c r="G1093" s="42">
        <v>0.1</v>
      </c>
      <c r="H1093" s="33" t="s">
        <v>153</v>
      </c>
      <c r="I1093" s="109">
        <f t="shared" ref="I1093:I1097" si="458">6.666+(12.826*(E1093)^0.5)*LN(E1093)</f>
        <v>31.07198362279307</v>
      </c>
      <c r="J1093" s="108">
        <f t="shared" ref="J1093:J1097" si="459">(I1093/1000)*0.5/G1093</f>
        <v>0.15535991811396535</v>
      </c>
      <c r="K1093" s="126" t="str">
        <f t="shared" si="455"/>
        <v>DEJAR</v>
      </c>
      <c r="L1093" s="126" t="str">
        <f t="shared" si="456"/>
        <v>DEPURAR</v>
      </c>
      <c r="M1093" s="126" t="str">
        <f t="shared" si="457"/>
        <v>DEPURAR</v>
      </c>
    </row>
    <row r="1094" spans="1:13" x14ac:dyDescent="0.25">
      <c r="A1094" s="33" t="s">
        <v>69</v>
      </c>
      <c r="B1094" s="33">
        <v>70</v>
      </c>
      <c r="C1094" s="33" t="s">
        <v>97</v>
      </c>
      <c r="D1094" s="34">
        <v>11.140855426710679</v>
      </c>
      <c r="E1094" s="42">
        <v>3</v>
      </c>
      <c r="F1094" s="113">
        <f t="shared" si="454"/>
        <v>97.482795280367554</v>
      </c>
      <c r="G1094" s="42">
        <v>0.1</v>
      </c>
      <c r="H1094" s="33" t="s">
        <v>153</v>
      </c>
      <c r="I1094" s="109">
        <f t="shared" si="458"/>
        <v>31.07198362279307</v>
      </c>
      <c r="J1094" s="108">
        <f t="shared" si="459"/>
        <v>0.15535991811396535</v>
      </c>
      <c r="K1094" s="126" t="str">
        <f t="shared" si="455"/>
        <v>DEJAR</v>
      </c>
      <c r="L1094" s="126" t="str">
        <f t="shared" si="456"/>
        <v>DEPURAR</v>
      </c>
      <c r="M1094" s="126" t="str">
        <f t="shared" si="457"/>
        <v>DEPURAR</v>
      </c>
    </row>
    <row r="1095" spans="1:13" x14ac:dyDescent="0.25">
      <c r="A1095" s="33" t="s">
        <v>69</v>
      </c>
      <c r="B1095" s="33">
        <v>71</v>
      </c>
      <c r="C1095" s="33" t="s">
        <v>97</v>
      </c>
      <c r="D1095" s="34">
        <v>10.504235116612925</v>
      </c>
      <c r="E1095" s="42">
        <v>3</v>
      </c>
      <c r="F1095" s="113">
        <f t="shared" si="454"/>
        <v>86.660215559445092</v>
      </c>
      <c r="G1095" s="42">
        <v>0.1</v>
      </c>
      <c r="H1095" s="33" t="s">
        <v>153</v>
      </c>
      <c r="I1095" s="109">
        <f t="shared" si="458"/>
        <v>31.07198362279307</v>
      </c>
      <c r="J1095" s="108">
        <f t="shared" si="459"/>
        <v>0.15535991811396535</v>
      </c>
      <c r="K1095" s="126" t="str">
        <f t="shared" si="455"/>
        <v>DEJAR</v>
      </c>
      <c r="L1095" s="126" t="str">
        <f t="shared" si="456"/>
        <v>DEPURAR</v>
      </c>
      <c r="M1095" s="126" t="str">
        <f t="shared" si="457"/>
        <v>DEPURAR</v>
      </c>
    </row>
    <row r="1096" spans="1:13" x14ac:dyDescent="0.25">
      <c r="A1096" s="33" t="s">
        <v>69</v>
      </c>
      <c r="B1096" s="33">
        <v>72</v>
      </c>
      <c r="C1096" s="33" t="s">
        <v>97</v>
      </c>
      <c r="D1096" s="34">
        <v>13.369026512052814</v>
      </c>
      <c r="E1096" s="42">
        <v>3</v>
      </c>
      <c r="F1096" s="113">
        <f t="shared" si="454"/>
        <v>140.37522520372926</v>
      </c>
      <c r="G1096" s="42">
        <v>0.1</v>
      </c>
      <c r="H1096" s="33" t="s">
        <v>153</v>
      </c>
      <c r="I1096" s="109">
        <f t="shared" si="458"/>
        <v>31.07198362279307</v>
      </c>
      <c r="J1096" s="108">
        <f t="shared" si="459"/>
        <v>0.15535991811396535</v>
      </c>
      <c r="K1096" s="126" t="str">
        <f t="shared" si="455"/>
        <v>DEJAR</v>
      </c>
      <c r="L1096" s="126" t="str">
        <f t="shared" si="456"/>
        <v>DEPURAR</v>
      </c>
      <c r="M1096" s="126" t="str">
        <f t="shared" si="457"/>
        <v>DEPURAR</v>
      </c>
    </row>
    <row r="1097" spans="1:13" x14ac:dyDescent="0.25">
      <c r="A1097" s="33" t="s">
        <v>69</v>
      </c>
      <c r="B1097" s="33">
        <v>73</v>
      </c>
      <c r="C1097" s="33" t="s">
        <v>97</v>
      </c>
      <c r="D1097" s="34">
        <v>13.687336667101691</v>
      </c>
      <c r="E1097" s="42">
        <v>3</v>
      </c>
      <c r="F1097" s="113">
        <f t="shared" si="454"/>
        <v>147.13933752930578</v>
      </c>
      <c r="G1097" s="42">
        <v>0.1</v>
      </c>
      <c r="H1097" s="33" t="s">
        <v>153</v>
      </c>
      <c r="I1097" s="109">
        <f t="shared" si="458"/>
        <v>31.07198362279307</v>
      </c>
      <c r="J1097" s="108">
        <f t="shared" si="459"/>
        <v>0.15535991811396535</v>
      </c>
      <c r="K1097" s="126" t="str">
        <f t="shared" si="455"/>
        <v>DEJAR</v>
      </c>
      <c r="L1097" s="126" t="str">
        <f t="shared" si="456"/>
        <v>DEPURAR</v>
      </c>
      <c r="M1097" s="126" t="str">
        <f t="shared" si="457"/>
        <v>DEPURAR</v>
      </c>
    </row>
    <row r="1098" spans="1:13" x14ac:dyDescent="0.25">
      <c r="A1098" s="33" t="s">
        <v>69</v>
      </c>
      <c r="B1098" s="33">
        <v>74</v>
      </c>
      <c r="C1098" s="33" t="s">
        <v>96</v>
      </c>
      <c r="D1098" s="34">
        <v>65.253581785019691</v>
      </c>
      <c r="E1098" s="42">
        <v>25</v>
      </c>
      <c r="F1098" s="113">
        <f t="shared" si="454"/>
        <v>3344.2567115570987</v>
      </c>
      <c r="G1098" s="42">
        <v>0.1</v>
      </c>
      <c r="H1098" s="33" t="s">
        <v>170</v>
      </c>
      <c r="I1098" s="107">
        <f t="shared" ref="I1098:I1099" si="460">0.13647*D1098^2.38351</f>
        <v>2885.1262236650718</v>
      </c>
      <c r="J1098" s="108">
        <f t="shared" ref="J1098:J1101" si="461">(I1098/1000)*0.5/G1098</f>
        <v>14.425631118325359</v>
      </c>
      <c r="K1098" s="126" t="str">
        <f t="shared" si="455"/>
        <v>DEJAR</v>
      </c>
      <c r="L1098" s="126" t="str">
        <f t="shared" si="456"/>
        <v>DEJAR</v>
      </c>
      <c r="M1098" s="126" t="str">
        <f t="shared" si="457"/>
        <v>DEJAR</v>
      </c>
    </row>
    <row r="1099" spans="1:13" x14ac:dyDescent="0.25">
      <c r="A1099" s="33" t="s">
        <v>69</v>
      </c>
      <c r="B1099" s="33">
        <v>75</v>
      </c>
      <c r="C1099" s="33" t="s">
        <v>96</v>
      </c>
      <c r="D1099" s="34">
        <v>65.890202095117445</v>
      </c>
      <c r="E1099" s="42">
        <v>25</v>
      </c>
      <c r="F1099" s="113">
        <f t="shared" si="454"/>
        <v>3409.8288122191584</v>
      </c>
      <c r="G1099" s="42">
        <v>0.1</v>
      </c>
      <c r="H1099" s="33" t="s">
        <v>170</v>
      </c>
      <c r="I1099" s="107">
        <f t="shared" si="460"/>
        <v>2952.6695881354435</v>
      </c>
      <c r="J1099" s="108">
        <f t="shared" si="461"/>
        <v>14.763347940677217</v>
      </c>
      <c r="K1099" s="126" t="str">
        <f t="shared" si="455"/>
        <v>DEJAR</v>
      </c>
      <c r="L1099" s="126" t="str">
        <f t="shared" si="456"/>
        <v>DEJAR</v>
      </c>
      <c r="M1099" s="126" t="str">
        <f t="shared" si="457"/>
        <v>DEJAR</v>
      </c>
    </row>
    <row r="1100" spans="1:13" x14ac:dyDescent="0.25">
      <c r="A1100" s="33" t="s">
        <v>69</v>
      </c>
      <c r="B1100" s="33">
        <v>76</v>
      </c>
      <c r="C1100" s="33" t="s">
        <v>97</v>
      </c>
      <c r="D1100" s="34">
        <v>10.504235116612925</v>
      </c>
      <c r="E1100" s="42">
        <v>4</v>
      </c>
      <c r="F1100" s="113">
        <f t="shared" si="454"/>
        <v>86.660215559445092</v>
      </c>
      <c r="G1100" s="42">
        <v>0.1</v>
      </c>
      <c r="H1100" s="33" t="s">
        <v>153</v>
      </c>
      <c r="I1100" s="109">
        <f t="shared" ref="I1100:I1101" si="462">6.666+(12.826*(E1100)^0.5)*LN(E1100)</f>
        <v>42.22722295144743</v>
      </c>
      <c r="J1100" s="108">
        <f t="shared" si="461"/>
        <v>0.21113611475723715</v>
      </c>
      <c r="K1100" s="126" t="str">
        <f t="shared" si="455"/>
        <v>DEJAR</v>
      </c>
      <c r="L1100" s="126" t="str">
        <f t="shared" si="456"/>
        <v>DEPURAR</v>
      </c>
      <c r="M1100" s="126" t="str">
        <f t="shared" si="457"/>
        <v>DEPURAR</v>
      </c>
    </row>
    <row r="1101" spans="1:13" x14ac:dyDescent="0.25">
      <c r="A1101" s="33" t="s">
        <v>69</v>
      </c>
      <c r="B1101" s="33">
        <v>77</v>
      </c>
      <c r="C1101" s="33" t="s">
        <v>97</v>
      </c>
      <c r="D1101" s="34">
        <v>14.960577287297196</v>
      </c>
      <c r="E1101" s="42">
        <v>4</v>
      </c>
      <c r="F1101" s="113">
        <f t="shared" si="454"/>
        <v>175.78734267292398</v>
      </c>
      <c r="G1101" s="42">
        <v>0.1</v>
      </c>
      <c r="H1101" s="33" t="s">
        <v>153</v>
      </c>
      <c r="I1101" s="109">
        <f t="shared" si="462"/>
        <v>42.22722295144743</v>
      </c>
      <c r="J1101" s="108">
        <f t="shared" si="461"/>
        <v>0.21113611475723715</v>
      </c>
      <c r="K1101" s="126" t="str">
        <f t="shared" si="455"/>
        <v>DEJAR</v>
      </c>
      <c r="L1101" s="126" t="str">
        <f t="shared" si="456"/>
        <v>DEPURAR</v>
      </c>
      <c r="M1101" s="126" t="str">
        <f t="shared" si="457"/>
        <v>DEPURAR</v>
      </c>
    </row>
    <row r="1102" spans="1:13" x14ac:dyDescent="0.25">
      <c r="A1102" s="33" t="s">
        <v>69</v>
      </c>
      <c r="B1102" s="33">
        <v>78</v>
      </c>
      <c r="C1102" s="33" t="s">
        <v>96</v>
      </c>
      <c r="D1102" s="34">
        <v>63.343720854726428</v>
      </c>
      <c r="E1102" s="42">
        <v>25</v>
      </c>
      <c r="F1102" s="113">
        <f t="shared" si="454"/>
        <v>3151.3601435900691</v>
      </c>
      <c r="G1102" s="42">
        <v>0.1</v>
      </c>
      <c r="H1102" s="33" t="s">
        <v>170</v>
      </c>
      <c r="I1102" s="107">
        <f>0.13647*D1102^2.38351</f>
        <v>2687.9158546830072</v>
      </c>
      <c r="J1102" s="108">
        <f>(I1102/1000)*0.5/G1102</f>
        <v>13.439579273415037</v>
      </c>
      <c r="K1102" s="126" t="str">
        <f t="shared" si="455"/>
        <v>DEJAR</v>
      </c>
      <c r="L1102" s="126" t="str">
        <f t="shared" si="456"/>
        <v>DEJAR</v>
      </c>
      <c r="M1102" s="126" t="str">
        <f t="shared" si="457"/>
        <v>DEJAR</v>
      </c>
    </row>
    <row r="1103" spans="1:13" x14ac:dyDescent="0.25">
      <c r="A1103" s="33" t="s">
        <v>69</v>
      </c>
      <c r="B1103" s="33">
        <v>79</v>
      </c>
      <c r="C1103" s="33" t="s">
        <v>97</v>
      </c>
      <c r="D1103" s="34">
        <v>14.323956977199444</v>
      </c>
      <c r="E1103" s="42">
        <v>4</v>
      </c>
      <c r="F1103" s="113">
        <f t="shared" si="454"/>
        <v>161.14502893285245</v>
      </c>
      <c r="G1103" s="42">
        <v>0.1</v>
      </c>
      <c r="H1103" s="33" t="s">
        <v>153</v>
      </c>
      <c r="I1103" s="109">
        <f t="shared" ref="I1103:I1107" si="463">6.666+(12.826*(E1103)^0.5)*LN(E1103)</f>
        <v>42.22722295144743</v>
      </c>
      <c r="J1103" s="108">
        <f t="shared" ref="J1103:J1107" si="464">(I1103/1000)*0.5/G1103</f>
        <v>0.21113611475723715</v>
      </c>
      <c r="K1103" s="126" t="str">
        <f t="shared" si="455"/>
        <v>DEJAR</v>
      </c>
      <c r="L1103" s="126" t="str">
        <f t="shared" si="456"/>
        <v>DEPURAR</v>
      </c>
      <c r="M1103" s="126" t="str">
        <f t="shared" si="457"/>
        <v>DEPURAR</v>
      </c>
    </row>
    <row r="1104" spans="1:13" x14ac:dyDescent="0.25">
      <c r="A1104" s="33" t="s">
        <v>69</v>
      </c>
      <c r="B1104" s="33">
        <v>80</v>
      </c>
      <c r="C1104" s="33" t="s">
        <v>97</v>
      </c>
      <c r="D1104" s="34">
        <v>12.732406201955062</v>
      </c>
      <c r="E1104" s="42">
        <v>4</v>
      </c>
      <c r="F1104" s="113">
        <f t="shared" si="454"/>
        <v>127.32446730496986</v>
      </c>
      <c r="G1104" s="42">
        <v>0.1</v>
      </c>
      <c r="H1104" s="33" t="s">
        <v>153</v>
      </c>
      <c r="I1104" s="109">
        <f t="shared" si="463"/>
        <v>42.22722295144743</v>
      </c>
      <c r="J1104" s="108">
        <f t="shared" si="464"/>
        <v>0.21113611475723715</v>
      </c>
      <c r="K1104" s="126" t="str">
        <f t="shared" si="455"/>
        <v>DEJAR</v>
      </c>
      <c r="L1104" s="126" t="str">
        <f t="shared" si="456"/>
        <v>DEPURAR</v>
      </c>
      <c r="M1104" s="126" t="str">
        <f t="shared" si="457"/>
        <v>DEPURAR</v>
      </c>
    </row>
    <row r="1105" spans="1:13" x14ac:dyDescent="0.25">
      <c r="A1105" s="33" t="s">
        <v>70</v>
      </c>
      <c r="B1105" s="33">
        <v>1</v>
      </c>
      <c r="C1105" s="33" t="s">
        <v>97</v>
      </c>
      <c r="D1105" s="34">
        <v>22.91833116351911</v>
      </c>
      <c r="E1105" s="42">
        <v>4</v>
      </c>
      <c r="F1105" s="113">
        <f t="shared" si="454"/>
        <v>412.53127406810228</v>
      </c>
      <c r="G1105" s="42">
        <v>0.1</v>
      </c>
      <c r="H1105" s="33" t="s">
        <v>153</v>
      </c>
      <c r="I1105" s="109">
        <f t="shared" si="463"/>
        <v>42.22722295144743</v>
      </c>
      <c r="J1105" s="108">
        <f t="shared" si="464"/>
        <v>0.21113611475723715</v>
      </c>
      <c r="K1105" s="126" t="str">
        <f t="shared" si="455"/>
        <v>DEJAR</v>
      </c>
      <c r="L1105" s="126" t="str">
        <f t="shared" si="456"/>
        <v>DEPURAR</v>
      </c>
      <c r="M1105" s="126" t="str">
        <f t="shared" si="457"/>
        <v>DEPURAR</v>
      </c>
    </row>
    <row r="1106" spans="1:13" x14ac:dyDescent="0.25">
      <c r="A1106" s="33" t="s">
        <v>70</v>
      </c>
      <c r="B1106" s="33">
        <v>2</v>
      </c>
      <c r="C1106" s="33" t="s">
        <v>97</v>
      </c>
      <c r="D1106" s="34">
        <v>23.873261628665741</v>
      </c>
      <c r="E1106" s="42">
        <v>8</v>
      </c>
      <c r="F1106" s="113">
        <f t="shared" si="454"/>
        <v>447.62508036903466</v>
      </c>
      <c r="G1106" s="42">
        <v>0.1</v>
      </c>
      <c r="H1106" s="33" t="s">
        <v>153</v>
      </c>
      <c r="I1106" s="109">
        <f t="shared" si="463"/>
        <v>82.102745688765523</v>
      </c>
      <c r="J1106" s="108">
        <f t="shared" si="464"/>
        <v>0.41051372844382761</v>
      </c>
      <c r="K1106" s="126" t="str">
        <f t="shared" si="455"/>
        <v>DEJAR</v>
      </c>
      <c r="L1106" s="126" t="str">
        <f t="shared" si="456"/>
        <v>DEJAR</v>
      </c>
      <c r="M1106" s="126" t="str">
        <f t="shared" si="457"/>
        <v>DEJAR</v>
      </c>
    </row>
    <row r="1107" spans="1:13" x14ac:dyDescent="0.25">
      <c r="A1107" s="33" t="s">
        <v>70</v>
      </c>
      <c r="B1107" s="33">
        <v>3</v>
      </c>
      <c r="C1107" s="33" t="s">
        <v>97</v>
      </c>
      <c r="D1107" s="34">
        <v>17.188748372639331</v>
      </c>
      <c r="E1107" s="42">
        <v>3</v>
      </c>
      <c r="F1107" s="113">
        <f t="shared" si="454"/>
        <v>232.04884166330748</v>
      </c>
      <c r="G1107" s="42">
        <v>0.1</v>
      </c>
      <c r="H1107" s="33" t="s">
        <v>153</v>
      </c>
      <c r="I1107" s="109">
        <f t="shared" si="463"/>
        <v>31.07198362279307</v>
      </c>
      <c r="J1107" s="108">
        <f t="shared" si="464"/>
        <v>0.15535991811396535</v>
      </c>
      <c r="K1107" s="126" t="str">
        <f t="shared" si="455"/>
        <v>DEJAR</v>
      </c>
      <c r="L1107" s="126" t="str">
        <f t="shared" si="456"/>
        <v>DEPURAR</v>
      </c>
      <c r="M1107" s="126" t="str">
        <f t="shared" si="457"/>
        <v>DEPURAR</v>
      </c>
    </row>
    <row r="1108" spans="1:13" x14ac:dyDescent="0.25">
      <c r="A1108" s="33" t="s">
        <v>70</v>
      </c>
      <c r="B1108" s="33">
        <v>4</v>
      </c>
      <c r="C1108" s="33" t="s">
        <v>103</v>
      </c>
      <c r="D1108" s="34">
        <v>47.109902947233728</v>
      </c>
      <c r="E1108" s="42">
        <v>12</v>
      </c>
      <c r="F1108" s="113">
        <f t="shared" si="454"/>
        <v>1743.0719574050374</v>
      </c>
      <c r="G1108" s="42">
        <v>0.1</v>
      </c>
      <c r="H1108" s="33" t="s">
        <v>170</v>
      </c>
      <c r="I1108" s="107">
        <f t="shared" ref="I1108:I1110" si="465">0.13647*D1108^2.38351</f>
        <v>1327.1404128127783</v>
      </c>
      <c r="J1108" s="108">
        <f t="shared" ref="J1108:J1114" si="466">(I1108/1000)*0.5/G1108</f>
        <v>6.6357020640638913</v>
      </c>
      <c r="K1108" s="126" t="str">
        <f t="shared" si="455"/>
        <v>DEJAR</v>
      </c>
      <c r="L1108" s="126" t="str">
        <f t="shared" si="456"/>
        <v>DEJAR</v>
      </c>
      <c r="M1108" s="126" t="str">
        <f t="shared" si="457"/>
        <v>DEJAR</v>
      </c>
    </row>
    <row r="1109" spans="1:13" x14ac:dyDescent="0.25">
      <c r="A1109" s="33" t="s">
        <v>70</v>
      </c>
      <c r="B1109" s="33">
        <v>5</v>
      </c>
      <c r="C1109" s="33" t="s">
        <v>135</v>
      </c>
      <c r="D1109" s="36">
        <v>25.464812403910123</v>
      </c>
      <c r="E1109" s="35">
        <v>12</v>
      </c>
      <c r="F1109" s="113">
        <f t="shared" si="454"/>
        <v>509.29786921987943</v>
      </c>
      <c r="G1109" s="42">
        <v>0.1</v>
      </c>
      <c r="H1109" s="33" t="s">
        <v>170</v>
      </c>
      <c r="I1109" s="107">
        <f t="shared" si="465"/>
        <v>306.27418137209492</v>
      </c>
      <c r="J1109" s="108">
        <f t="shared" si="466"/>
        <v>1.5313709068604744</v>
      </c>
      <c r="K1109" s="126" t="str">
        <f t="shared" si="455"/>
        <v>DEJAR</v>
      </c>
      <c r="L1109" s="126" t="str">
        <f t="shared" si="456"/>
        <v>DEJAR</v>
      </c>
      <c r="M1109" s="126" t="str">
        <f t="shared" si="457"/>
        <v>DEJAR</v>
      </c>
    </row>
    <row r="1110" spans="1:13" x14ac:dyDescent="0.25">
      <c r="A1110" s="33" t="s">
        <v>70</v>
      </c>
      <c r="B1110" s="33">
        <v>6</v>
      </c>
      <c r="C1110" s="33" t="s">
        <v>106</v>
      </c>
      <c r="D1110" s="36">
        <v>11.777475736808432</v>
      </c>
      <c r="E1110" s="35">
        <v>10</v>
      </c>
      <c r="F1110" s="113">
        <f t="shared" si="454"/>
        <v>108.94199733781484</v>
      </c>
      <c r="G1110" s="42">
        <v>0.1</v>
      </c>
      <c r="H1110" s="33" t="s">
        <v>170</v>
      </c>
      <c r="I1110" s="107">
        <f t="shared" si="465"/>
        <v>48.741721531207368</v>
      </c>
      <c r="J1110" s="108">
        <f t="shared" si="466"/>
        <v>0.2437086076560368</v>
      </c>
      <c r="K1110" s="126" t="str">
        <f t="shared" si="455"/>
        <v>DEJAR</v>
      </c>
      <c r="L1110" s="126" t="str">
        <f t="shared" si="456"/>
        <v>DEJAR</v>
      </c>
      <c r="M1110" s="126" t="str">
        <f t="shared" si="457"/>
        <v>DEJAR</v>
      </c>
    </row>
    <row r="1111" spans="1:13" x14ac:dyDescent="0.25">
      <c r="A1111" s="33" t="s">
        <v>70</v>
      </c>
      <c r="B1111" s="33">
        <v>7</v>
      </c>
      <c r="C1111" s="33" t="s">
        <v>97</v>
      </c>
      <c r="D1111" s="36">
        <v>13.369026512052814</v>
      </c>
      <c r="E1111" s="35">
        <v>3</v>
      </c>
      <c r="F1111" s="113">
        <f t="shared" si="454"/>
        <v>140.37522520372926</v>
      </c>
      <c r="G1111" s="42">
        <v>0.1</v>
      </c>
      <c r="H1111" s="33" t="s">
        <v>153</v>
      </c>
      <c r="I1111" s="109">
        <f t="shared" ref="I1111:I1114" si="467">6.666+(12.826*(E1111)^0.5)*LN(E1111)</f>
        <v>31.07198362279307</v>
      </c>
      <c r="J1111" s="108">
        <f t="shared" si="466"/>
        <v>0.15535991811396535</v>
      </c>
      <c r="K1111" s="126" t="str">
        <f t="shared" si="455"/>
        <v>DEJAR</v>
      </c>
      <c r="L1111" s="126" t="str">
        <f t="shared" si="456"/>
        <v>DEPURAR</v>
      </c>
      <c r="M1111" s="126" t="str">
        <f t="shared" si="457"/>
        <v>DEPURAR</v>
      </c>
    </row>
    <row r="1112" spans="1:13" x14ac:dyDescent="0.25">
      <c r="A1112" s="33" t="s">
        <v>70</v>
      </c>
      <c r="B1112" s="33">
        <v>8</v>
      </c>
      <c r="C1112" s="33" t="s">
        <v>97</v>
      </c>
      <c r="D1112" s="36">
        <v>25.464812403910123</v>
      </c>
      <c r="E1112" s="35">
        <v>4</v>
      </c>
      <c r="F1112" s="113">
        <f t="shared" si="454"/>
        <v>509.29786921987943</v>
      </c>
      <c r="G1112" s="42">
        <v>0.1</v>
      </c>
      <c r="H1112" s="33" t="s">
        <v>153</v>
      </c>
      <c r="I1112" s="109">
        <f t="shared" si="467"/>
        <v>42.22722295144743</v>
      </c>
      <c r="J1112" s="108">
        <f t="shared" si="466"/>
        <v>0.21113611475723715</v>
      </c>
      <c r="K1112" s="126" t="str">
        <f t="shared" si="455"/>
        <v>DEJAR</v>
      </c>
      <c r="L1112" s="126" t="str">
        <f t="shared" si="456"/>
        <v>DEPURAR</v>
      </c>
      <c r="M1112" s="126" t="str">
        <f t="shared" si="457"/>
        <v>DEPURAR</v>
      </c>
    </row>
    <row r="1113" spans="1:13" x14ac:dyDescent="0.25">
      <c r="A1113" s="33" t="s">
        <v>70</v>
      </c>
      <c r="B1113" s="33">
        <v>9</v>
      </c>
      <c r="C1113" s="33" t="s">
        <v>97</v>
      </c>
      <c r="D1113" s="36">
        <v>13.369026512052814</v>
      </c>
      <c r="E1113" s="35">
        <v>4</v>
      </c>
      <c r="F1113" s="113">
        <f t="shared" si="454"/>
        <v>140.37522520372926</v>
      </c>
      <c r="G1113" s="42">
        <v>0.1</v>
      </c>
      <c r="H1113" s="33" t="s">
        <v>153</v>
      </c>
      <c r="I1113" s="109">
        <f t="shared" si="467"/>
        <v>42.22722295144743</v>
      </c>
      <c r="J1113" s="108">
        <f t="shared" si="466"/>
        <v>0.21113611475723715</v>
      </c>
      <c r="K1113" s="126" t="str">
        <f t="shared" si="455"/>
        <v>DEJAR</v>
      </c>
      <c r="L1113" s="126" t="str">
        <f t="shared" si="456"/>
        <v>DEPURAR</v>
      </c>
      <c r="M1113" s="126" t="str">
        <f t="shared" si="457"/>
        <v>DEPURAR</v>
      </c>
    </row>
    <row r="1114" spans="1:13" x14ac:dyDescent="0.25">
      <c r="A1114" s="33" t="s">
        <v>70</v>
      </c>
      <c r="B1114" s="33">
        <v>10</v>
      </c>
      <c r="C1114" s="33" t="s">
        <v>97</v>
      </c>
      <c r="D1114" s="36">
        <v>22.281710853421359</v>
      </c>
      <c r="E1114" s="35">
        <v>10</v>
      </c>
      <c r="F1114" s="113">
        <f t="shared" si="454"/>
        <v>389.93118112147022</v>
      </c>
      <c r="G1114" s="42">
        <v>0.1</v>
      </c>
      <c r="H1114" s="33" t="s">
        <v>153</v>
      </c>
      <c r="I1114" s="109">
        <f t="shared" si="467"/>
        <v>100.05740827111657</v>
      </c>
      <c r="J1114" s="108">
        <f t="shared" si="466"/>
        <v>0.50028704135558288</v>
      </c>
      <c r="K1114" s="126" t="str">
        <f t="shared" si="455"/>
        <v>DEJAR</v>
      </c>
      <c r="L1114" s="126" t="str">
        <f t="shared" si="456"/>
        <v>DEJAR</v>
      </c>
      <c r="M1114" s="126" t="str">
        <f t="shared" si="457"/>
        <v>DEJAR</v>
      </c>
    </row>
    <row r="1115" spans="1:13" x14ac:dyDescent="0.25">
      <c r="A1115" s="33" t="s">
        <v>70</v>
      </c>
      <c r="B1115" s="33">
        <v>11</v>
      </c>
      <c r="C1115" s="33" t="s">
        <v>106</v>
      </c>
      <c r="D1115" s="36">
        <v>23.873261628665741</v>
      </c>
      <c r="E1115" s="35">
        <v>4</v>
      </c>
      <c r="F1115" s="113">
        <f t="shared" si="454"/>
        <v>447.62508036903466</v>
      </c>
      <c r="G1115" s="42">
        <v>0.1</v>
      </c>
      <c r="H1115" s="33" t="s">
        <v>170</v>
      </c>
      <c r="I1115" s="107">
        <f t="shared" ref="I1115:I1116" si="468">0.13647*D1115^2.38351</f>
        <v>262.60539541896509</v>
      </c>
      <c r="J1115" s="108">
        <f t="shared" ref="J1115:J1118" si="469">(I1115/1000)*0.5/G1115</f>
        <v>1.3130269770948255</v>
      </c>
      <c r="K1115" s="126" t="str">
        <f t="shared" si="455"/>
        <v>DEJAR</v>
      </c>
      <c r="L1115" s="126" t="str">
        <f t="shared" si="456"/>
        <v>DEPURAR</v>
      </c>
      <c r="M1115" s="126" t="str">
        <f t="shared" si="457"/>
        <v>DEPURAR</v>
      </c>
    </row>
    <row r="1116" spans="1:13" x14ac:dyDescent="0.25">
      <c r="A1116" s="33" t="s">
        <v>70</v>
      </c>
      <c r="B1116" s="33">
        <v>12</v>
      </c>
      <c r="C1116" s="33" t="s">
        <v>106</v>
      </c>
      <c r="D1116" s="36">
        <v>13.050716357003939</v>
      </c>
      <c r="E1116" s="35">
        <v>10</v>
      </c>
      <c r="F1116" s="113">
        <f t="shared" si="454"/>
        <v>133.77026846228395</v>
      </c>
      <c r="G1116" s="42">
        <v>0.1</v>
      </c>
      <c r="H1116" s="33" t="s">
        <v>170</v>
      </c>
      <c r="I1116" s="107">
        <f t="shared" si="468"/>
        <v>62.253363811848104</v>
      </c>
      <c r="J1116" s="108">
        <f t="shared" si="469"/>
        <v>0.31126681905924047</v>
      </c>
      <c r="K1116" s="126" t="str">
        <f t="shared" si="455"/>
        <v>DEJAR</v>
      </c>
      <c r="L1116" s="126" t="str">
        <f t="shared" si="456"/>
        <v>DEJAR</v>
      </c>
      <c r="M1116" s="126" t="str">
        <f t="shared" si="457"/>
        <v>DEJAR</v>
      </c>
    </row>
    <row r="1117" spans="1:13" x14ac:dyDescent="0.25">
      <c r="A1117" s="33" t="s">
        <v>70</v>
      </c>
      <c r="B1117" s="33">
        <v>13</v>
      </c>
      <c r="C1117" s="33" t="s">
        <v>97</v>
      </c>
      <c r="D1117" s="36">
        <v>13.687336667101691</v>
      </c>
      <c r="E1117" s="35">
        <v>4</v>
      </c>
      <c r="F1117" s="113">
        <f t="shared" si="454"/>
        <v>147.13933752930578</v>
      </c>
      <c r="G1117" s="42">
        <v>0.1</v>
      </c>
      <c r="H1117" s="33" t="s">
        <v>153</v>
      </c>
      <c r="I1117" s="109">
        <f t="shared" ref="I1117:I1118" si="470">6.666+(12.826*(E1117)^0.5)*LN(E1117)</f>
        <v>42.22722295144743</v>
      </c>
      <c r="J1117" s="108">
        <f t="shared" si="469"/>
        <v>0.21113611475723715</v>
      </c>
      <c r="K1117" s="126" t="str">
        <f t="shared" si="455"/>
        <v>DEJAR</v>
      </c>
      <c r="L1117" s="126" t="str">
        <f t="shared" si="456"/>
        <v>DEPURAR</v>
      </c>
      <c r="M1117" s="126" t="str">
        <f t="shared" si="457"/>
        <v>DEPURAR</v>
      </c>
    </row>
    <row r="1118" spans="1:13" x14ac:dyDescent="0.25">
      <c r="A1118" s="33" t="s">
        <v>70</v>
      </c>
      <c r="B1118" s="33">
        <v>14</v>
      </c>
      <c r="C1118" s="33" t="s">
        <v>97</v>
      </c>
      <c r="D1118" s="36">
        <v>14.323956977199444</v>
      </c>
      <c r="E1118" s="35">
        <v>4</v>
      </c>
      <c r="F1118" s="113">
        <f t="shared" si="454"/>
        <v>161.14502893285245</v>
      </c>
      <c r="G1118" s="42">
        <v>0.1</v>
      </c>
      <c r="H1118" s="33" t="s">
        <v>153</v>
      </c>
      <c r="I1118" s="109">
        <f t="shared" si="470"/>
        <v>42.22722295144743</v>
      </c>
      <c r="J1118" s="108">
        <f t="shared" si="469"/>
        <v>0.21113611475723715</v>
      </c>
      <c r="K1118" s="126" t="str">
        <f t="shared" si="455"/>
        <v>DEJAR</v>
      </c>
      <c r="L1118" s="126" t="str">
        <f t="shared" si="456"/>
        <v>DEPURAR</v>
      </c>
      <c r="M1118" s="126" t="str">
        <f t="shared" si="457"/>
        <v>DEPURAR</v>
      </c>
    </row>
    <row r="1119" spans="1:13" x14ac:dyDescent="0.25">
      <c r="A1119" s="33" t="s">
        <v>70</v>
      </c>
      <c r="B1119" s="33">
        <v>15</v>
      </c>
      <c r="C1119" s="33" t="s">
        <v>96</v>
      </c>
      <c r="D1119" s="36">
        <v>39.788769381109567</v>
      </c>
      <c r="E1119" s="35">
        <v>10</v>
      </c>
      <c r="F1119" s="113">
        <f t="shared" si="454"/>
        <v>1243.4030010250963</v>
      </c>
      <c r="G1119" s="42">
        <v>0.1</v>
      </c>
      <c r="H1119" s="33" t="s">
        <v>170</v>
      </c>
      <c r="I1119" s="107">
        <f t="shared" ref="I1119:I1120" si="471">0.13647*D1119^2.38351</f>
        <v>887.3242648534698</v>
      </c>
      <c r="J1119" s="108">
        <f t="shared" ref="J1119:J1125" si="472">(I1119/1000)*0.5/G1119</f>
        <v>4.4366213242673487</v>
      </c>
      <c r="K1119" s="126" t="str">
        <f t="shared" si="455"/>
        <v>DEJAR</v>
      </c>
      <c r="L1119" s="126" t="str">
        <f t="shared" si="456"/>
        <v>DEJAR</v>
      </c>
      <c r="M1119" s="126" t="str">
        <f t="shared" si="457"/>
        <v>DEJAR</v>
      </c>
    </row>
    <row r="1120" spans="1:13" x14ac:dyDescent="0.25">
      <c r="A1120" s="33" t="s">
        <v>70</v>
      </c>
      <c r="B1120" s="33">
        <v>16</v>
      </c>
      <c r="C1120" s="33" t="s">
        <v>106</v>
      </c>
      <c r="D1120" s="36">
        <v>11.140855426710679</v>
      </c>
      <c r="E1120" s="35">
        <v>10</v>
      </c>
      <c r="F1120" s="113">
        <f t="shared" si="454"/>
        <v>97.482795280367554</v>
      </c>
      <c r="G1120" s="42">
        <v>0.1</v>
      </c>
      <c r="H1120" s="33" t="s">
        <v>170</v>
      </c>
      <c r="I1120" s="107">
        <f t="shared" si="471"/>
        <v>42.69509627706298</v>
      </c>
      <c r="J1120" s="108">
        <f t="shared" si="472"/>
        <v>0.21347548138531489</v>
      </c>
      <c r="K1120" s="126" t="str">
        <f t="shared" si="455"/>
        <v>DEJAR</v>
      </c>
      <c r="L1120" s="126" t="str">
        <f t="shared" si="456"/>
        <v>DEJAR</v>
      </c>
      <c r="M1120" s="126" t="str">
        <f t="shared" si="457"/>
        <v>DEJAR</v>
      </c>
    </row>
    <row r="1121" spans="1:13" x14ac:dyDescent="0.25">
      <c r="A1121" s="33" t="s">
        <v>70</v>
      </c>
      <c r="B1121" s="33">
        <v>17</v>
      </c>
      <c r="C1121" s="33" t="s">
        <v>97</v>
      </c>
      <c r="D1121" s="36">
        <v>23.873261628665741</v>
      </c>
      <c r="E1121" s="35">
        <v>10</v>
      </c>
      <c r="F1121" s="113">
        <f t="shared" si="454"/>
        <v>447.62508036903466</v>
      </c>
      <c r="G1121" s="42">
        <v>0.1</v>
      </c>
      <c r="H1121" s="33" t="s">
        <v>153</v>
      </c>
      <c r="I1121" s="109">
        <f t="shared" ref="I1121:I1125" si="473">6.666+(12.826*(E1121)^0.5)*LN(E1121)</f>
        <v>100.05740827111657</v>
      </c>
      <c r="J1121" s="108">
        <f t="shared" si="472"/>
        <v>0.50028704135558288</v>
      </c>
      <c r="K1121" s="126" t="str">
        <f t="shared" si="455"/>
        <v>DEJAR</v>
      </c>
      <c r="L1121" s="126" t="str">
        <f t="shared" si="456"/>
        <v>DEJAR</v>
      </c>
      <c r="M1121" s="126" t="str">
        <f t="shared" si="457"/>
        <v>DEJAR</v>
      </c>
    </row>
    <row r="1122" spans="1:13" x14ac:dyDescent="0.25">
      <c r="A1122" s="33" t="s">
        <v>70</v>
      </c>
      <c r="B1122" s="33">
        <v>19</v>
      </c>
      <c r="C1122" s="33" t="s">
        <v>97</v>
      </c>
      <c r="D1122" s="36">
        <v>20.371849923128099</v>
      </c>
      <c r="E1122" s="35">
        <v>10</v>
      </c>
      <c r="F1122" s="113">
        <f t="shared" si="454"/>
        <v>325.95063630072286</v>
      </c>
      <c r="G1122" s="42">
        <v>0.1</v>
      </c>
      <c r="H1122" s="33" t="s">
        <v>153</v>
      </c>
      <c r="I1122" s="109">
        <f t="shared" si="473"/>
        <v>100.05740827111657</v>
      </c>
      <c r="J1122" s="108">
        <f t="shared" si="472"/>
        <v>0.50028704135558288</v>
      </c>
      <c r="K1122" s="126" t="str">
        <f t="shared" si="455"/>
        <v>DEJAR</v>
      </c>
      <c r="L1122" s="126" t="str">
        <f t="shared" si="456"/>
        <v>DEJAR</v>
      </c>
      <c r="M1122" s="126" t="str">
        <f t="shared" si="457"/>
        <v>DEJAR</v>
      </c>
    </row>
    <row r="1123" spans="1:13" x14ac:dyDescent="0.25">
      <c r="A1123" s="33" t="s">
        <v>70</v>
      </c>
      <c r="B1123" s="33">
        <v>20</v>
      </c>
      <c r="C1123" s="33" t="s">
        <v>97</v>
      </c>
      <c r="D1123" s="34">
        <v>17.188748372639331</v>
      </c>
      <c r="E1123" s="42">
        <v>4</v>
      </c>
      <c r="F1123" s="113">
        <f t="shared" si="454"/>
        <v>232.04884166330748</v>
      </c>
      <c r="G1123" s="42">
        <v>0.1</v>
      </c>
      <c r="H1123" s="33" t="s">
        <v>153</v>
      </c>
      <c r="I1123" s="109">
        <f t="shared" si="473"/>
        <v>42.22722295144743</v>
      </c>
      <c r="J1123" s="108">
        <f t="shared" si="472"/>
        <v>0.21113611475723715</v>
      </c>
      <c r="K1123" s="126" t="str">
        <f t="shared" si="455"/>
        <v>DEJAR</v>
      </c>
      <c r="L1123" s="126" t="str">
        <f t="shared" si="456"/>
        <v>DEPURAR</v>
      </c>
      <c r="M1123" s="126" t="str">
        <f t="shared" si="457"/>
        <v>DEPURAR</v>
      </c>
    </row>
    <row r="1124" spans="1:13" x14ac:dyDescent="0.25">
      <c r="A1124" s="33" t="s">
        <v>70</v>
      </c>
      <c r="B1124" s="33">
        <v>21</v>
      </c>
      <c r="C1124" s="33" t="s">
        <v>97</v>
      </c>
      <c r="D1124" s="34">
        <v>10.504235116612925</v>
      </c>
      <c r="E1124" s="42">
        <v>3</v>
      </c>
      <c r="F1124" s="113">
        <f t="shared" si="454"/>
        <v>86.660215559445092</v>
      </c>
      <c r="G1124" s="42">
        <v>0.1</v>
      </c>
      <c r="H1124" s="33" t="s">
        <v>153</v>
      </c>
      <c r="I1124" s="109">
        <f t="shared" si="473"/>
        <v>31.07198362279307</v>
      </c>
      <c r="J1124" s="108">
        <f t="shared" si="472"/>
        <v>0.15535991811396535</v>
      </c>
      <c r="K1124" s="126" t="str">
        <f t="shared" si="455"/>
        <v>DEJAR</v>
      </c>
      <c r="L1124" s="126" t="str">
        <f t="shared" si="456"/>
        <v>DEPURAR</v>
      </c>
      <c r="M1124" s="126" t="str">
        <f t="shared" si="457"/>
        <v>DEPURAR</v>
      </c>
    </row>
    <row r="1125" spans="1:13" x14ac:dyDescent="0.25">
      <c r="A1125" s="33" t="s">
        <v>70</v>
      </c>
      <c r="B1125" s="33">
        <v>22</v>
      </c>
      <c r="C1125" s="33" t="s">
        <v>97</v>
      </c>
      <c r="D1125" s="34">
        <v>22.281710853421359</v>
      </c>
      <c r="E1125" s="42">
        <v>8</v>
      </c>
      <c r="F1125" s="113">
        <f t="shared" si="454"/>
        <v>389.93118112147022</v>
      </c>
      <c r="G1125" s="42">
        <v>0.1</v>
      </c>
      <c r="H1125" s="33" t="s">
        <v>153</v>
      </c>
      <c r="I1125" s="109">
        <f t="shared" si="473"/>
        <v>82.102745688765523</v>
      </c>
      <c r="J1125" s="108">
        <f t="shared" si="472"/>
        <v>0.41051372844382761</v>
      </c>
      <c r="K1125" s="126" t="str">
        <f t="shared" si="455"/>
        <v>DEJAR</v>
      </c>
      <c r="L1125" s="126" t="str">
        <f t="shared" si="456"/>
        <v>DEJAR</v>
      </c>
      <c r="M1125" s="126" t="str">
        <f t="shared" si="457"/>
        <v>DEJAR</v>
      </c>
    </row>
    <row r="1126" spans="1:13" x14ac:dyDescent="0.25">
      <c r="A1126" s="33" t="s">
        <v>70</v>
      </c>
      <c r="B1126" s="33">
        <v>23</v>
      </c>
      <c r="C1126" s="33" t="s">
        <v>99</v>
      </c>
      <c r="D1126" s="34">
        <v>24.509881938763492</v>
      </c>
      <c r="E1126" s="42">
        <v>8</v>
      </c>
      <c r="F1126" s="113">
        <f t="shared" si="454"/>
        <v>471.81672915697879</v>
      </c>
      <c r="G1126" s="42">
        <v>0.1</v>
      </c>
      <c r="H1126" s="33" t="s">
        <v>170</v>
      </c>
      <c r="I1126" s="107">
        <f t="shared" ref="I1126:I1129" si="474">0.13647*D1126^2.38351</f>
        <v>279.60561022900345</v>
      </c>
      <c r="J1126" s="108">
        <f t="shared" ref="J1126:J1129" si="475">(I1126/1000)*0.5/G1126</f>
        <v>1.3980280511450172</v>
      </c>
      <c r="K1126" s="126" t="str">
        <f t="shared" si="455"/>
        <v>DEJAR</v>
      </c>
      <c r="L1126" s="126" t="str">
        <f t="shared" si="456"/>
        <v>DEJAR</v>
      </c>
      <c r="M1126" s="126" t="str">
        <f t="shared" si="457"/>
        <v>DEJAR</v>
      </c>
    </row>
    <row r="1127" spans="1:13" x14ac:dyDescent="0.25">
      <c r="A1127" s="33" t="s">
        <v>70</v>
      </c>
      <c r="B1127" s="33">
        <v>24</v>
      </c>
      <c r="C1127" s="33" t="s">
        <v>133</v>
      </c>
      <c r="D1127" s="34">
        <v>22.91833116351911</v>
      </c>
      <c r="E1127" s="42">
        <v>9</v>
      </c>
      <c r="F1127" s="113">
        <f t="shared" si="454"/>
        <v>412.53127406810228</v>
      </c>
      <c r="G1127" s="42">
        <v>0.1</v>
      </c>
      <c r="H1127" s="33" t="s">
        <v>170</v>
      </c>
      <c r="I1127" s="107">
        <f t="shared" si="474"/>
        <v>238.25770348900747</v>
      </c>
      <c r="J1127" s="108">
        <f t="shared" si="475"/>
        <v>1.1912885174450372</v>
      </c>
      <c r="K1127" s="126" t="str">
        <f t="shared" si="455"/>
        <v>DEJAR</v>
      </c>
      <c r="L1127" s="126" t="str">
        <f t="shared" si="456"/>
        <v>DEJAR</v>
      </c>
      <c r="M1127" s="126" t="str">
        <f t="shared" si="457"/>
        <v>DEJAR</v>
      </c>
    </row>
    <row r="1128" spans="1:13" x14ac:dyDescent="0.25">
      <c r="A1128" s="33" t="s">
        <v>70</v>
      </c>
      <c r="B1128" s="33">
        <v>25</v>
      </c>
      <c r="C1128" s="33" t="s">
        <v>98</v>
      </c>
      <c r="D1128" s="34">
        <v>46.791592792184851</v>
      </c>
      <c r="E1128" s="42">
        <v>18</v>
      </c>
      <c r="F1128" s="113">
        <f t="shared" si="454"/>
        <v>1719.5965087456834</v>
      </c>
      <c r="G1128" s="42">
        <v>0.1</v>
      </c>
      <c r="H1128" s="33" t="s">
        <v>170</v>
      </c>
      <c r="I1128" s="107">
        <f t="shared" si="474"/>
        <v>1305.8668984653179</v>
      </c>
      <c r="J1128" s="108">
        <f t="shared" si="475"/>
        <v>6.5293344923265888</v>
      </c>
      <c r="K1128" s="126" t="str">
        <f t="shared" si="455"/>
        <v>DEJAR</v>
      </c>
      <c r="L1128" s="126" t="str">
        <f t="shared" si="456"/>
        <v>DEJAR</v>
      </c>
      <c r="M1128" s="126" t="str">
        <f t="shared" si="457"/>
        <v>DEJAR</v>
      </c>
    </row>
    <row r="1129" spans="1:13" x14ac:dyDescent="0.25">
      <c r="A1129" s="33" t="s">
        <v>70</v>
      </c>
      <c r="B1129" s="33">
        <v>26</v>
      </c>
      <c r="C1129" s="33" t="s">
        <v>133</v>
      </c>
      <c r="D1129" s="34">
        <v>16.552128062541581</v>
      </c>
      <c r="E1129" s="42">
        <v>6</v>
      </c>
      <c r="F1129" s="113">
        <f t="shared" si="454"/>
        <v>215.17834974539909</v>
      </c>
      <c r="G1129" s="42">
        <v>0.1</v>
      </c>
      <c r="H1129" s="33" t="s">
        <v>170</v>
      </c>
      <c r="I1129" s="107">
        <f t="shared" si="474"/>
        <v>109.69516921537372</v>
      </c>
      <c r="J1129" s="108">
        <f t="shared" si="475"/>
        <v>0.54847584607686861</v>
      </c>
      <c r="K1129" s="126" t="str">
        <f t="shared" si="455"/>
        <v>DEJAR</v>
      </c>
      <c r="L1129" s="126" t="str">
        <f t="shared" si="456"/>
        <v>DEJAR</v>
      </c>
      <c r="M1129" s="126" t="str">
        <f t="shared" si="457"/>
        <v>DEJAR</v>
      </c>
    </row>
    <row r="1130" spans="1:13" x14ac:dyDescent="0.25">
      <c r="A1130" s="33" t="s">
        <v>70</v>
      </c>
      <c r="B1130" s="33">
        <v>27</v>
      </c>
      <c r="C1130" s="33" t="s">
        <v>97</v>
      </c>
      <c r="D1130" s="34">
        <v>12.414096046906185</v>
      </c>
      <c r="E1130" s="42">
        <v>4</v>
      </c>
      <c r="F1130" s="113">
        <f t="shared" si="454"/>
        <v>121.03782173178695</v>
      </c>
      <c r="G1130" s="42">
        <v>0.1</v>
      </c>
      <c r="H1130" s="33" t="s">
        <v>153</v>
      </c>
      <c r="I1130" s="109">
        <f>6.666+(12.826*(E1130)^0.5)*LN(E1130)</f>
        <v>42.22722295144743</v>
      </c>
      <c r="J1130" s="108">
        <f>(I1130/1000)*0.5/G1130</f>
        <v>0.21113611475723715</v>
      </c>
      <c r="K1130" s="126" t="str">
        <f t="shared" si="455"/>
        <v>DEJAR</v>
      </c>
      <c r="L1130" s="126" t="str">
        <f t="shared" si="456"/>
        <v>DEPURAR</v>
      </c>
      <c r="M1130" s="126" t="str">
        <f t="shared" si="457"/>
        <v>DEPURAR</v>
      </c>
    </row>
    <row r="1131" spans="1:13" x14ac:dyDescent="0.25">
      <c r="A1131" s="33" t="s">
        <v>70</v>
      </c>
      <c r="B1131" s="33">
        <v>28</v>
      </c>
      <c r="C1131" s="33" t="s">
        <v>133</v>
      </c>
      <c r="D1131" s="34">
        <v>23.873261628665741</v>
      </c>
      <c r="E1131" s="42">
        <v>18</v>
      </c>
      <c r="F1131" s="113">
        <f t="shared" si="454"/>
        <v>447.62508036903466</v>
      </c>
      <c r="G1131" s="42">
        <v>0.1</v>
      </c>
      <c r="H1131" s="33" t="s">
        <v>170</v>
      </c>
      <c r="I1131" s="107">
        <f t="shared" ref="I1131:I1136" si="476">0.13647*D1131^2.38351</f>
        <v>262.60539541896509</v>
      </c>
      <c r="J1131" s="108">
        <f t="shared" ref="J1131:J1143" si="477">(I1131/1000)*0.5/G1131</f>
        <v>1.3130269770948255</v>
      </c>
      <c r="K1131" s="126" t="str">
        <f t="shared" si="455"/>
        <v>DEJAR</v>
      </c>
      <c r="L1131" s="126" t="str">
        <f t="shared" si="456"/>
        <v>DEJAR</v>
      </c>
      <c r="M1131" s="126" t="str">
        <f t="shared" si="457"/>
        <v>DEJAR</v>
      </c>
    </row>
    <row r="1132" spans="1:13" x14ac:dyDescent="0.25">
      <c r="A1132" s="33" t="s">
        <v>70</v>
      </c>
      <c r="B1132" s="33">
        <v>29</v>
      </c>
      <c r="C1132" s="33" t="s">
        <v>96</v>
      </c>
      <c r="D1132" s="34">
        <v>28.647913954398888</v>
      </c>
      <c r="E1132" s="42">
        <v>20</v>
      </c>
      <c r="F1132" s="113">
        <f t="shared" si="454"/>
        <v>644.58011573140982</v>
      </c>
      <c r="G1132" s="42">
        <v>0.1</v>
      </c>
      <c r="H1132" s="33" t="s">
        <v>170</v>
      </c>
      <c r="I1132" s="107">
        <f t="shared" si="476"/>
        <v>405.53929002221889</v>
      </c>
      <c r="J1132" s="108">
        <f t="shared" si="477"/>
        <v>2.0276964501110943</v>
      </c>
      <c r="K1132" s="126" t="str">
        <f t="shared" si="455"/>
        <v>DEJAR</v>
      </c>
      <c r="L1132" s="126" t="str">
        <f t="shared" si="456"/>
        <v>DEJAR</v>
      </c>
      <c r="M1132" s="126" t="str">
        <f t="shared" si="457"/>
        <v>DEJAR</v>
      </c>
    </row>
    <row r="1133" spans="1:13" x14ac:dyDescent="0.25">
      <c r="A1133" s="33" t="s">
        <v>70</v>
      </c>
      <c r="B1133" s="33">
        <v>30</v>
      </c>
      <c r="C1133" s="33" t="s">
        <v>96</v>
      </c>
      <c r="D1133" s="34">
        <v>25.464812403910123</v>
      </c>
      <c r="E1133" s="42">
        <v>20</v>
      </c>
      <c r="F1133" s="113">
        <f t="shared" si="454"/>
        <v>509.29786921987943</v>
      </c>
      <c r="G1133" s="42">
        <v>0.1</v>
      </c>
      <c r="H1133" s="33" t="s">
        <v>170</v>
      </c>
      <c r="I1133" s="107">
        <f t="shared" si="476"/>
        <v>306.27418137209492</v>
      </c>
      <c r="J1133" s="108">
        <f t="shared" si="477"/>
        <v>1.5313709068604744</v>
      </c>
      <c r="K1133" s="126" t="str">
        <f t="shared" si="455"/>
        <v>DEJAR</v>
      </c>
      <c r="L1133" s="126" t="str">
        <f t="shared" si="456"/>
        <v>DEJAR</v>
      </c>
      <c r="M1133" s="126" t="str">
        <f t="shared" si="457"/>
        <v>DEJAR</v>
      </c>
    </row>
    <row r="1134" spans="1:13" x14ac:dyDescent="0.25">
      <c r="A1134" s="33" t="s">
        <v>70</v>
      </c>
      <c r="B1134" s="33">
        <v>32</v>
      </c>
      <c r="C1134" s="33" t="s">
        <v>105</v>
      </c>
      <c r="D1134" s="34">
        <v>22.91833116351911</v>
      </c>
      <c r="E1134" s="42">
        <v>10</v>
      </c>
      <c r="F1134" s="113">
        <f t="shared" si="454"/>
        <v>412.53127406810228</v>
      </c>
      <c r="G1134" s="42">
        <v>0.1</v>
      </c>
      <c r="H1134" s="33" t="s">
        <v>170</v>
      </c>
      <c r="I1134" s="107">
        <f t="shared" si="476"/>
        <v>238.25770348900747</v>
      </c>
      <c r="J1134" s="108">
        <f t="shared" si="477"/>
        <v>1.1912885174450372</v>
      </c>
      <c r="K1134" s="126" t="str">
        <f t="shared" si="455"/>
        <v>DEJAR</v>
      </c>
      <c r="L1134" s="126" t="str">
        <f t="shared" si="456"/>
        <v>DEJAR</v>
      </c>
      <c r="M1134" s="126" t="str">
        <f t="shared" si="457"/>
        <v>DEJAR</v>
      </c>
    </row>
    <row r="1135" spans="1:13" x14ac:dyDescent="0.25">
      <c r="A1135" s="33" t="s">
        <v>70</v>
      </c>
      <c r="B1135" s="33">
        <v>33</v>
      </c>
      <c r="C1135" s="33" t="s">
        <v>106</v>
      </c>
      <c r="D1135" s="34">
        <v>17.507058527688208</v>
      </c>
      <c r="E1135" s="42">
        <v>6</v>
      </c>
      <c r="F1135" s="113">
        <f t="shared" si="454"/>
        <v>240.72282099845862</v>
      </c>
      <c r="G1135" s="42">
        <v>0.1</v>
      </c>
      <c r="H1135" s="33" t="s">
        <v>170</v>
      </c>
      <c r="I1135" s="107">
        <f t="shared" si="476"/>
        <v>125.38576871607694</v>
      </c>
      <c r="J1135" s="108">
        <f t="shared" si="477"/>
        <v>0.62692884358038459</v>
      </c>
      <c r="K1135" s="126" t="str">
        <f t="shared" si="455"/>
        <v>DEJAR</v>
      </c>
      <c r="L1135" s="126" t="str">
        <f t="shared" si="456"/>
        <v>DEJAR</v>
      </c>
      <c r="M1135" s="126" t="str">
        <f t="shared" si="457"/>
        <v>DEJAR</v>
      </c>
    </row>
    <row r="1136" spans="1:13" x14ac:dyDescent="0.25">
      <c r="A1136" s="33" t="s">
        <v>70</v>
      </c>
      <c r="B1136" s="33">
        <v>35</v>
      </c>
      <c r="C1136" s="33" t="s">
        <v>96</v>
      </c>
      <c r="D1136" s="34">
        <v>22.281710853421359</v>
      </c>
      <c r="E1136" s="42">
        <v>8</v>
      </c>
      <c r="F1136" s="113">
        <f t="shared" si="454"/>
        <v>389.93118112147022</v>
      </c>
      <c r="G1136" s="42">
        <v>0.1</v>
      </c>
      <c r="H1136" s="33" t="s">
        <v>170</v>
      </c>
      <c r="I1136" s="107">
        <f t="shared" si="476"/>
        <v>222.7850284848646</v>
      </c>
      <c r="J1136" s="108">
        <f t="shared" si="477"/>
        <v>1.1139251424243228</v>
      </c>
      <c r="K1136" s="126" t="str">
        <f t="shared" si="455"/>
        <v>DEJAR</v>
      </c>
      <c r="L1136" s="126" t="str">
        <f t="shared" si="456"/>
        <v>DEJAR</v>
      </c>
      <c r="M1136" s="126" t="str">
        <f t="shared" si="457"/>
        <v>DEJAR</v>
      </c>
    </row>
    <row r="1137" spans="1:13" x14ac:dyDescent="0.25">
      <c r="A1137" s="33" t="s">
        <v>70</v>
      </c>
      <c r="B1137" s="33">
        <v>36</v>
      </c>
      <c r="C1137" s="33" t="s">
        <v>97</v>
      </c>
      <c r="D1137" s="34">
        <v>21.963400698372482</v>
      </c>
      <c r="E1137" s="42">
        <v>2</v>
      </c>
      <c r="F1137" s="113">
        <f t="shared" si="454"/>
        <v>378.86986802435092</v>
      </c>
      <c r="G1137" s="42">
        <v>0.1</v>
      </c>
      <c r="H1137" s="33" t="s">
        <v>153</v>
      </c>
      <c r="I1137" s="109">
        <f t="shared" ref="I1137:I1143" si="478">6.666+(12.826*(E1137)^0.5)*LN(E1137)</f>
        <v>19.238790948127587</v>
      </c>
      <c r="J1137" s="108">
        <f t="shared" si="477"/>
        <v>9.6193954740637924E-2</v>
      </c>
      <c r="K1137" s="126" t="str">
        <f t="shared" si="455"/>
        <v>DEJAR</v>
      </c>
      <c r="L1137" s="126" t="str">
        <f t="shared" si="456"/>
        <v>DEPURAR</v>
      </c>
      <c r="M1137" s="126" t="str">
        <f t="shared" si="457"/>
        <v>DEPURAR</v>
      </c>
    </row>
    <row r="1138" spans="1:13" x14ac:dyDescent="0.25">
      <c r="A1138" s="33" t="s">
        <v>70</v>
      </c>
      <c r="B1138" s="33">
        <v>37</v>
      </c>
      <c r="C1138" s="33" t="s">
        <v>97</v>
      </c>
      <c r="D1138" s="34">
        <v>13.369026512052814</v>
      </c>
      <c r="E1138" s="42">
        <v>3</v>
      </c>
      <c r="F1138" s="113">
        <f t="shared" si="454"/>
        <v>140.37522520372926</v>
      </c>
      <c r="G1138" s="42">
        <v>0.1</v>
      </c>
      <c r="H1138" s="33" t="s">
        <v>153</v>
      </c>
      <c r="I1138" s="109">
        <f t="shared" si="478"/>
        <v>31.07198362279307</v>
      </c>
      <c r="J1138" s="108">
        <f t="shared" si="477"/>
        <v>0.15535991811396535</v>
      </c>
      <c r="K1138" s="126" t="str">
        <f t="shared" si="455"/>
        <v>DEJAR</v>
      </c>
      <c r="L1138" s="126" t="str">
        <f t="shared" si="456"/>
        <v>DEPURAR</v>
      </c>
      <c r="M1138" s="126" t="str">
        <f t="shared" si="457"/>
        <v>DEPURAR</v>
      </c>
    </row>
    <row r="1139" spans="1:13" x14ac:dyDescent="0.25">
      <c r="A1139" s="33" t="s">
        <v>70</v>
      </c>
      <c r="B1139" s="33">
        <v>38</v>
      </c>
      <c r="C1139" s="33" t="s">
        <v>97</v>
      </c>
      <c r="D1139" s="34">
        <v>13.369026512052814</v>
      </c>
      <c r="E1139" s="42">
        <v>3</v>
      </c>
      <c r="F1139" s="113">
        <f t="shared" si="454"/>
        <v>140.37522520372926</v>
      </c>
      <c r="G1139" s="42">
        <v>0.1</v>
      </c>
      <c r="H1139" s="33" t="s">
        <v>153</v>
      </c>
      <c r="I1139" s="109">
        <f t="shared" si="478"/>
        <v>31.07198362279307</v>
      </c>
      <c r="J1139" s="108">
        <f t="shared" si="477"/>
        <v>0.15535991811396535</v>
      </c>
      <c r="K1139" s="126" t="str">
        <f t="shared" si="455"/>
        <v>DEJAR</v>
      </c>
      <c r="L1139" s="126" t="str">
        <f t="shared" si="456"/>
        <v>DEPURAR</v>
      </c>
      <c r="M1139" s="126" t="str">
        <f t="shared" si="457"/>
        <v>DEPURAR</v>
      </c>
    </row>
    <row r="1140" spans="1:13" x14ac:dyDescent="0.25">
      <c r="A1140" s="33" t="s">
        <v>70</v>
      </c>
      <c r="B1140" s="33">
        <v>40</v>
      </c>
      <c r="C1140" s="33" t="s">
        <v>97</v>
      </c>
      <c r="D1140" s="34">
        <v>10.18592496156405</v>
      </c>
      <c r="E1140" s="42">
        <v>5</v>
      </c>
      <c r="F1140" s="113">
        <f t="shared" si="454"/>
        <v>81.487659075180716</v>
      </c>
      <c r="G1140" s="42">
        <v>0.1</v>
      </c>
      <c r="H1140" s="33" t="s">
        <v>153</v>
      </c>
      <c r="I1140" s="109">
        <f t="shared" si="478"/>
        <v>52.824370122452407</v>
      </c>
      <c r="J1140" s="108">
        <f t="shared" si="477"/>
        <v>0.26412185061226201</v>
      </c>
      <c r="K1140" s="126" t="str">
        <f t="shared" si="455"/>
        <v>DEJAR</v>
      </c>
      <c r="L1140" s="126" t="str">
        <f t="shared" si="456"/>
        <v>DEJAR</v>
      </c>
      <c r="M1140" s="126" t="str">
        <f t="shared" si="457"/>
        <v>DEJAR</v>
      </c>
    </row>
    <row r="1141" spans="1:13" x14ac:dyDescent="0.25">
      <c r="A1141" s="33" t="s">
        <v>70</v>
      </c>
      <c r="B1141" s="33">
        <v>41</v>
      </c>
      <c r="C1141" s="33" t="s">
        <v>97</v>
      </c>
      <c r="D1141" s="34">
        <v>15.278887442346074</v>
      </c>
      <c r="E1141" s="42">
        <v>5</v>
      </c>
      <c r="F1141" s="113">
        <f t="shared" si="454"/>
        <v>183.34723291915657</v>
      </c>
      <c r="G1141" s="42">
        <v>0.1</v>
      </c>
      <c r="H1141" s="33" t="s">
        <v>153</v>
      </c>
      <c r="I1141" s="109">
        <f t="shared" si="478"/>
        <v>52.824370122452407</v>
      </c>
      <c r="J1141" s="108">
        <f t="shared" si="477"/>
        <v>0.26412185061226201</v>
      </c>
      <c r="K1141" s="126" t="str">
        <f t="shared" si="455"/>
        <v>DEJAR</v>
      </c>
      <c r="L1141" s="126" t="str">
        <f t="shared" si="456"/>
        <v>DEJAR</v>
      </c>
      <c r="M1141" s="126" t="str">
        <f t="shared" si="457"/>
        <v>DEJAR</v>
      </c>
    </row>
    <row r="1142" spans="1:13" x14ac:dyDescent="0.25">
      <c r="A1142" s="33" t="s">
        <v>70</v>
      </c>
      <c r="B1142" s="33">
        <v>42</v>
      </c>
      <c r="C1142" s="33" t="s">
        <v>97</v>
      </c>
      <c r="D1142" s="34">
        <v>10.822545271661802</v>
      </c>
      <c r="E1142" s="42">
        <v>3</v>
      </c>
      <c r="F1142" s="113">
        <f t="shared" si="454"/>
        <v>91.99192762784071</v>
      </c>
      <c r="G1142" s="42">
        <v>0.1</v>
      </c>
      <c r="H1142" s="33" t="s">
        <v>153</v>
      </c>
      <c r="I1142" s="109">
        <f t="shared" si="478"/>
        <v>31.07198362279307</v>
      </c>
      <c r="J1142" s="108">
        <f t="shared" si="477"/>
        <v>0.15535991811396535</v>
      </c>
      <c r="K1142" s="126" t="str">
        <f t="shared" si="455"/>
        <v>DEJAR</v>
      </c>
      <c r="L1142" s="126" t="str">
        <f t="shared" si="456"/>
        <v>DEPURAR</v>
      </c>
      <c r="M1142" s="126" t="str">
        <f t="shared" si="457"/>
        <v>DEPURAR</v>
      </c>
    </row>
    <row r="1143" spans="1:13" x14ac:dyDescent="0.25">
      <c r="A1143" s="33" t="s">
        <v>70</v>
      </c>
      <c r="B1143" s="33">
        <v>43</v>
      </c>
      <c r="C1143" s="33" t="s">
        <v>97</v>
      </c>
      <c r="D1143" s="34">
        <v>17.507058527688208</v>
      </c>
      <c r="E1143" s="42">
        <v>6</v>
      </c>
      <c r="F1143" s="113">
        <f t="shared" si="454"/>
        <v>240.72282099845862</v>
      </c>
      <c r="G1143" s="42">
        <v>0.1</v>
      </c>
      <c r="H1143" s="33" t="s">
        <v>153</v>
      </c>
      <c r="I1143" s="109">
        <f t="shared" si="478"/>
        <v>62.957985757508652</v>
      </c>
      <c r="J1143" s="108">
        <f t="shared" si="477"/>
        <v>0.31478992878754319</v>
      </c>
      <c r="K1143" s="126" t="str">
        <f t="shared" si="455"/>
        <v>DEJAR</v>
      </c>
      <c r="L1143" s="126" t="str">
        <f t="shared" si="456"/>
        <v>DEJAR</v>
      </c>
      <c r="M1143" s="126" t="str">
        <f t="shared" si="457"/>
        <v>DEJAR</v>
      </c>
    </row>
    <row r="1144" spans="1:13" x14ac:dyDescent="0.25">
      <c r="A1144" s="33" t="s">
        <v>70</v>
      </c>
      <c r="B1144" s="33">
        <v>44</v>
      </c>
      <c r="C1144" s="33" t="s">
        <v>133</v>
      </c>
      <c r="D1144" s="34">
        <v>16.870438217590458</v>
      </c>
      <c r="E1144" s="42">
        <v>10</v>
      </c>
      <c r="F1144" s="113">
        <f t="shared" si="454"/>
        <v>223.53401791228774</v>
      </c>
      <c r="G1144" s="42">
        <v>0.1</v>
      </c>
      <c r="H1144" s="33" t="s">
        <v>170</v>
      </c>
      <c r="I1144" s="107">
        <f t="shared" ref="I1144:I1146" si="479">0.13647*D1144^2.38351</f>
        <v>114.79028939810112</v>
      </c>
      <c r="J1144" s="108">
        <f t="shared" ref="J1144:J1151" si="480">(I1144/1000)*0.5/G1144</f>
        <v>0.5739514469905056</v>
      </c>
      <c r="K1144" s="126" t="str">
        <f t="shared" si="455"/>
        <v>DEJAR</v>
      </c>
      <c r="L1144" s="126" t="str">
        <f t="shared" si="456"/>
        <v>DEJAR</v>
      </c>
      <c r="M1144" s="126" t="str">
        <f t="shared" si="457"/>
        <v>DEJAR</v>
      </c>
    </row>
    <row r="1145" spans="1:13" x14ac:dyDescent="0.25">
      <c r="A1145" s="33" t="s">
        <v>70</v>
      </c>
      <c r="B1145" s="33">
        <v>45</v>
      </c>
      <c r="C1145" s="33" t="s">
        <v>133</v>
      </c>
      <c r="D1145" s="34">
        <v>13.687336667101691</v>
      </c>
      <c r="E1145" s="42">
        <v>10</v>
      </c>
      <c r="F1145" s="113">
        <f t="shared" si="454"/>
        <v>147.13933752930578</v>
      </c>
      <c r="G1145" s="42">
        <v>0.1</v>
      </c>
      <c r="H1145" s="33" t="s">
        <v>170</v>
      </c>
      <c r="I1145" s="107">
        <f t="shared" si="479"/>
        <v>69.737242592229606</v>
      </c>
      <c r="J1145" s="108">
        <f t="shared" si="480"/>
        <v>0.34868621296114799</v>
      </c>
      <c r="K1145" s="126" t="str">
        <f t="shared" si="455"/>
        <v>DEJAR</v>
      </c>
      <c r="L1145" s="126" t="str">
        <f t="shared" si="456"/>
        <v>DEJAR</v>
      </c>
      <c r="M1145" s="126" t="str">
        <f t="shared" si="457"/>
        <v>DEJAR</v>
      </c>
    </row>
    <row r="1146" spans="1:13" x14ac:dyDescent="0.25">
      <c r="A1146" s="33" t="s">
        <v>70</v>
      </c>
      <c r="B1146" s="33">
        <v>46</v>
      </c>
      <c r="C1146" s="33" t="s">
        <v>133</v>
      </c>
      <c r="D1146" s="34">
        <v>16.233817907492703</v>
      </c>
      <c r="E1146" s="42">
        <v>8</v>
      </c>
      <c r="F1146" s="113">
        <f t="shared" si="454"/>
        <v>206.98183716264163</v>
      </c>
      <c r="G1146" s="42">
        <v>0.1</v>
      </c>
      <c r="H1146" s="33" t="s">
        <v>170</v>
      </c>
      <c r="I1146" s="107">
        <f t="shared" si="479"/>
        <v>104.73382464001311</v>
      </c>
      <c r="J1146" s="108">
        <f t="shared" si="480"/>
        <v>0.52366912320006553</v>
      </c>
      <c r="K1146" s="126" t="str">
        <f t="shared" si="455"/>
        <v>DEJAR</v>
      </c>
      <c r="L1146" s="126" t="str">
        <f t="shared" si="456"/>
        <v>DEJAR</v>
      </c>
      <c r="M1146" s="126" t="str">
        <f t="shared" si="457"/>
        <v>DEJAR</v>
      </c>
    </row>
    <row r="1147" spans="1:13" x14ac:dyDescent="0.25">
      <c r="A1147" s="33" t="s">
        <v>70</v>
      </c>
      <c r="B1147" s="33">
        <v>47</v>
      </c>
      <c r="C1147" s="33" t="s">
        <v>97</v>
      </c>
      <c r="D1147" s="34">
        <v>13.369026512052814</v>
      </c>
      <c r="E1147" s="42">
        <v>3</v>
      </c>
      <c r="F1147" s="113">
        <f t="shared" si="454"/>
        <v>140.37522520372926</v>
      </c>
      <c r="G1147" s="42">
        <v>0.1</v>
      </c>
      <c r="H1147" s="33" t="s">
        <v>153</v>
      </c>
      <c r="I1147" s="109">
        <f t="shared" ref="I1147:I1151" si="481">6.666+(12.826*(E1147)^0.5)*LN(E1147)</f>
        <v>31.07198362279307</v>
      </c>
      <c r="J1147" s="108">
        <f t="shared" si="480"/>
        <v>0.15535991811396535</v>
      </c>
      <c r="K1147" s="126" t="str">
        <f t="shared" si="455"/>
        <v>DEJAR</v>
      </c>
      <c r="L1147" s="126" t="str">
        <f t="shared" si="456"/>
        <v>DEPURAR</v>
      </c>
      <c r="M1147" s="126" t="str">
        <f t="shared" si="457"/>
        <v>DEPURAR</v>
      </c>
    </row>
    <row r="1148" spans="1:13" x14ac:dyDescent="0.25">
      <c r="A1148" s="33" t="s">
        <v>70</v>
      </c>
      <c r="B1148" s="33">
        <v>49</v>
      </c>
      <c r="C1148" s="33" t="s">
        <v>97</v>
      </c>
      <c r="D1148" s="34">
        <v>15.915507752443826</v>
      </c>
      <c r="E1148" s="42">
        <v>4</v>
      </c>
      <c r="F1148" s="113">
        <f t="shared" si="454"/>
        <v>198.94448016401537</v>
      </c>
      <c r="G1148" s="42">
        <v>0.1</v>
      </c>
      <c r="H1148" s="33" t="s">
        <v>153</v>
      </c>
      <c r="I1148" s="109">
        <f t="shared" si="481"/>
        <v>42.22722295144743</v>
      </c>
      <c r="J1148" s="108">
        <f t="shared" si="480"/>
        <v>0.21113611475723715</v>
      </c>
      <c r="K1148" s="126" t="str">
        <f t="shared" si="455"/>
        <v>DEJAR</v>
      </c>
      <c r="L1148" s="126" t="str">
        <f t="shared" si="456"/>
        <v>DEPURAR</v>
      </c>
      <c r="M1148" s="126" t="str">
        <f t="shared" si="457"/>
        <v>DEPURAR</v>
      </c>
    </row>
    <row r="1149" spans="1:13" x14ac:dyDescent="0.25">
      <c r="A1149" s="33" t="s">
        <v>71</v>
      </c>
      <c r="B1149" s="33">
        <v>1</v>
      </c>
      <c r="C1149" s="33" t="s">
        <v>97</v>
      </c>
      <c r="D1149" s="34">
        <v>29.602844419545519</v>
      </c>
      <c r="E1149" s="42">
        <v>5</v>
      </c>
      <c r="F1149" s="113">
        <f t="shared" si="454"/>
        <v>688.26832357542776</v>
      </c>
      <c r="G1149" s="42">
        <v>0.1</v>
      </c>
      <c r="H1149" s="33" t="s">
        <v>153</v>
      </c>
      <c r="I1149" s="109">
        <f t="shared" si="481"/>
        <v>52.824370122452407</v>
      </c>
      <c r="J1149" s="108">
        <f t="shared" si="480"/>
        <v>0.26412185061226201</v>
      </c>
      <c r="K1149" s="126" t="str">
        <f t="shared" si="455"/>
        <v>DEJAR</v>
      </c>
      <c r="L1149" s="126" t="str">
        <f t="shared" si="456"/>
        <v>DEJAR</v>
      </c>
      <c r="M1149" s="126" t="str">
        <f t="shared" si="457"/>
        <v>DEJAR</v>
      </c>
    </row>
    <row r="1150" spans="1:13" x14ac:dyDescent="0.25">
      <c r="A1150" s="33" t="s">
        <v>71</v>
      </c>
      <c r="B1150" s="33">
        <v>2</v>
      </c>
      <c r="C1150" s="33" t="s">
        <v>97</v>
      </c>
      <c r="D1150" s="34">
        <v>10.18592496156405</v>
      </c>
      <c r="E1150" s="42">
        <v>3</v>
      </c>
      <c r="F1150" s="113">
        <f t="shared" si="454"/>
        <v>81.487659075180716</v>
      </c>
      <c r="G1150" s="42">
        <v>0.1</v>
      </c>
      <c r="H1150" s="33" t="s">
        <v>153</v>
      </c>
      <c r="I1150" s="109">
        <f t="shared" si="481"/>
        <v>31.07198362279307</v>
      </c>
      <c r="J1150" s="108">
        <f t="shared" si="480"/>
        <v>0.15535991811396535</v>
      </c>
      <c r="K1150" s="126" t="str">
        <f t="shared" si="455"/>
        <v>DEJAR</v>
      </c>
      <c r="L1150" s="126" t="str">
        <f t="shared" si="456"/>
        <v>DEPURAR</v>
      </c>
      <c r="M1150" s="126" t="str">
        <f t="shared" si="457"/>
        <v>DEPURAR</v>
      </c>
    </row>
    <row r="1151" spans="1:13" x14ac:dyDescent="0.25">
      <c r="A1151" s="33" t="s">
        <v>71</v>
      </c>
      <c r="B1151" s="33">
        <v>3</v>
      </c>
      <c r="C1151" s="33" t="s">
        <v>97</v>
      </c>
      <c r="D1151" s="34">
        <v>22.91833116351911</v>
      </c>
      <c r="E1151" s="42">
        <v>4</v>
      </c>
      <c r="F1151" s="113">
        <f t="shared" si="454"/>
        <v>412.53127406810228</v>
      </c>
      <c r="G1151" s="42">
        <v>0.1</v>
      </c>
      <c r="H1151" s="33" t="s">
        <v>153</v>
      </c>
      <c r="I1151" s="109">
        <f t="shared" si="481"/>
        <v>42.22722295144743</v>
      </c>
      <c r="J1151" s="108">
        <f t="shared" si="480"/>
        <v>0.21113611475723715</v>
      </c>
      <c r="K1151" s="126" t="str">
        <f t="shared" si="455"/>
        <v>DEJAR</v>
      </c>
      <c r="L1151" s="126" t="str">
        <f t="shared" si="456"/>
        <v>DEPURAR</v>
      </c>
      <c r="M1151" s="126" t="str">
        <f t="shared" si="457"/>
        <v>DEPURAR</v>
      </c>
    </row>
    <row r="1152" spans="1:13" x14ac:dyDescent="0.25">
      <c r="A1152" s="33" t="s">
        <v>71</v>
      </c>
      <c r="B1152" s="33">
        <v>5</v>
      </c>
      <c r="C1152" s="33" t="s">
        <v>106</v>
      </c>
      <c r="D1152" s="34">
        <v>14.642267132248321</v>
      </c>
      <c r="E1152" s="35">
        <v>6</v>
      </c>
      <c r="F1152" s="113">
        <f t="shared" si="454"/>
        <v>168.38660801082264</v>
      </c>
      <c r="G1152" s="42">
        <v>0.1</v>
      </c>
      <c r="H1152" s="33" t="s">
        <v>170</v>
      </c>
      <c r="I1152" s="107">
        <f>0.13647*D1152^2.38351</f>
        <v>81.898564993474494</v>
      </c>
      <c r="J1152" s="108">
        <f>(I1152/1000)*0.5/G1152</f>
        <v>0.40949282496737244</v>
      </c>
      <c r="K1152" s="126" t="str">
        <f t="shared" si="455"/>
        <v>DEJAR</v>
      </c>
      <c r="L1152" s="126" t="str">
        <f t="shared" si="456"/>
        <v>DEJAR</v>
      </c>
      <c r="M1152" s="126" t="str">
        <f t="shared" si="457"/>
        <v>DEJAR</v>
      </c>
    </row>
    <row r="1153" spans="1:13" x14ac:dyDescent="0.25">
      <c r="A1153" s="33" t="s">
        <v>71</v>
      </c>
      <c r="B1153" s="33">
        <v>6</v>
      </c>
      <c r="C1153" s="33" t="s">
        <v>97</v>
      </c>
      <c r="D1153" s="34">
        <v>13.369026512052814</v>
      </c>
      <c r="E1153" s="35">
        <v>4</v>
      </c>
      <c r="F1153" s="113">
        <f t="shared" si="454"/>
        <v>140.37522520372926</v>
      </c>
      <c r="G1153" s="42">
        <v>0.1</v>
      </c>
      <c r="H1153" s="33" t="s">
        <v>153</v>
      </c>
      <c r="I1153" s="109">
        <f t="shared" ref="I1153:I1162" si="482">6.666+(12.826*(E1153)^0.5)*LN(E1153)</f>
        <v>42.22722295144743</v>
      </c>
      <c r="J1153" s="108">
        <f t="shared" ref="J1153:J1162" si="483">(I1153/1000)*0.5/G1153</f>
        <v>0.21113611475723715</v>
      </c>
      <c r="K1153" s="126" t="str">
        <f t="shared" si="455"/>
        <v>DEJAR</v>
      </c>
      <c r="L1153" s="126" t="str">
        <f t="shared" si="456"/>
        <v>DEPURAR</v>
      </c>
      <c r="M1153" s="126" t="str">
        <f t="shared" si="457"/>
        <v>DEPURAR</v>
      </c>
    </row>
    <row r="1154" spans="1:13" x14ac:dyDescent="0.25">
      <c r="A1154" s="33" t="s">
        <v>71</v>
      </c>
      <c r="B1154" s="33">
        <v>7</v>
      </c>
      <c r="C1154" s="33" t="s">
        <v>97</v>
      </c>
      <c r="D1154" s="34">
        <v>14.642267132248321</v>
      </c>
      <c r="E1154" s="35">
        <v>3</v>
      </c>
      <c r="F1154" s="113">
        <f t="shared" si="454"/>
        <v>168.38660801082264</v>
      </c>
      <c r="G1154" s="42">
        <v>0.1</v>
      </c>
      <c r="H1154" s="33" t="s">
        <v>153</v>
      </c>
      <c r="I1154" s="109">
        <f t="shared" si="482"/>
        <v>31.07198362279307</v>
      </c>
      <c r="J1154" s="108">
        <f t="shared" si="483"/>
        <v>0.15535991811396535</v>
      </c>
      <c r="K1154" s="126" t="str">
        <f t="shared" si="455"/>
        <v>DEJAR</v>
      </c>
      <c r="L1154" s="126" t="str">
        <f t="shared" si="456"/>
        <v>DEPURAR</v>
      </c>
      <c r="M1154" s="126" t="str">
        <f t="shared" si="457"/>
        <v>DEPURAR</v>
      </c>
    </row>
    <row r="1155" spans="1:13" x14ac:dyDescent="0.25">
      <c r="A1155" s="33" t="s">
        <v>71</v>
      </c>
      <c r="B1155" s="33">
        <v>8</v>
      </c>
      <c r="C1155" s="33" t="s">
        <v>97</v>
      </c>
      <c r="D1155" s="34">
        <v>22.281710853421359</v>
      </c>
      <c r="E1155" s="35">
        <v>4</v>
      </c>
      <c r="F1155" s="113">
        <f t="shared" ref="F1155:F1218" si="484">(3.1416/4)*D1155^2</f>
        <v>389.93118112147022</v>
      </c>
      <c r="G1155" s="42">
        <v>0.1</v>
      </c>
      <c r="H1155" s="33" t="s">
        <v>153</v>
      </c>
      <c r="I1155" s="109">
        <f t="shared" si="482"/>
        <v>42.22722295144743</v>
      </c>
      <c r="J1155" s="108">
        <f t="shared" si="483"/>
        <v>0.21113611475723715</v>
      </c>
      <c r="K1155" s="126" t="str">
        <f t="shared" ref="K1155:K1218" si="485">+IF(D1155&gt;=10,"DEJAR","DEPURAR")</f>
        <v>DEJAR</v>
      </c>
      <c r="L1155" s="126" t="str">
        <f t="shared" ref="L1155:L1218" si="486">+IF(E1155&gt;=5,"DEJAR","DEPURAR")</f>
        <v>DEPURAR</v>
      </c>
      <c r="M1155" s="126" t="str">
        <f t="shared" ref="M1155:M1218" si="487">+IF(AND(K1155="DEJAR",L1155="DEJAR"),"DEJAR","DEPURAR")</f>
        <v>DEPURAR</v>
      </c>
    </row>
    <row r="1156" spans="1:13" x14ac:dyDescent="0.25">
      <c r="A1156" s="33" t="s">
        <v>71</v>
      </c>
      <c r="B1156" s="33">
        <v>9</v>
      </c>
      <c r="C1156" s="33" t="s">
        <v>97</v>
      </c>
      <c r="D1156" s="34">
        <v>15.915507752443826</v>
      </c>
      <c r="E1156" s="35">
        <v>5</v>
      </c>
      <c r="F1156" s="113">
        <f t="shared" si="484"/>
        <v>198.94448016401537</v>
      </c>
      <c r="G1156" s="42">
        <v>0.1</v>
      </c>
      <c r="H1156" s="33" t="s">
        <v>153</v>
      </c>
      <c r="I1156" s="109">
        <f t="shared" si="482"/>
        <v>52.824370122452407</v>
      </c>
      <c r="J1156" s="108">
        <f t="shared" si="483"/>
        <v>0.26412185061226201</v>
      </c>
      <c r="K1156" s="126" t="str">
        <f t="shared" si="485"/>
        <v>DEJAR</v>
      </c>
      <c r="L1156" s="126" t="str">
        <f t="shared" si="486"/>
        <v>DEJAR</v>
      </c>
      <c r="M1156" s="126" t="str">
        <f t="shared" si="487"/>
        <v>DEJAR</v>
      </c>
    </row>
    <row r="1157" spans="1:13" x14ac:dyDescent="0.25">
      <c r="A1157" s="33" t="s">
        <v>71</v>
      </c>
      <c r="B1157" s="33">
        <v>10</v>
      </c>
      <c r="C1157" s="33" t="s">
        <v>97</v>
      </c>
      <c r="D1157" s="34">
        <v>17.825368682737086</v>
      </c>
      <c r="E1157" s="35">
        <v>5</v>
      </c>
      <c r="F1157" s="113">
        <f t="shared" si="484"/>
        <v>249.55595591774087</v>
      </c>
      <c r="G1157" s="42">
        <v>0.1</v>
      </c>
      <c r="H1157" s="33" t="s">
        <v>153</v>
      </c>
      <c r="I1157" s="109">
        <f t="shared" si="482"/>
        <v>52.824370122452407</v>
      </c>
      <c r="J1157" s="108">
        <f t="shared" si="483"/>
        <v>0.26412185061226201</v>
      </c>
      <c r="K1157" s="126" t="str">
        <f t="shared" si="485"/>
        <v>DEJAR</v>
      </c>
      <c r="L1157" s="126" t="str">
        <f t="shared" si="486"/>
        <v>DEJAR</v>
      </c>
      <c r="M1157" s="126" t="str">
        <f t="shared" si="487"/>
        <v>DEJAR</v>
      </c>
    </row>
    <row r="1158" spans="1:13" x14ac:dyDescent="0.25">
      <c r="A1158" s="33" t="s">
        <v>71</v>
      </c>
      <c r="B1158" s="33">
        <v>11</v>
      </c>
      <c r="C1158" s="33" t="s">
        <v>97</v>
      </c>
      <c r="D1158" s="34">
        <v>12.095785891857309</v>
      </c>
      <c r="E1158" s="35">
        <v>2</v>
      </c>
      <c r="F1158" s="113">
        <f t="shared" si="484"/>
        <v>114.91033174273529</v>
      </c>
      <c r="G1158" s="42">
        <v>0.1</v>
      </c>
      <c r="H1158" s="33" t="s">
        <v>153</v>
      </c>
      <c r="I1158" s="109">
        <f t="shared" si="482"/>
        <v>19.238790948127587</v>
      </c>
      <c r="J1158" s="108">
        <f t="shared" si="483"/>
        <v>9.6193954740637924E-2</v>
      </c>
      <c r="K1158" s="126" t="str">
        <f t="shared" si="485"/>
        <v>DEJAR</v>
      </c>
      <c r="L1158" s="126" t="str">
        <f t="shared" si="486"/>
        <v>DEPURAR</v>
      </c>
      <c r="M1158" s="126" t="str">
        <f t="shared" si="487"/>
        <v>DEPURAR</v>
      </c>
    </row>
    <row r="1159" spans="1:13" x14ac:dyDescent="0.25">
      <c r="A1159" s="33" t="s">
        <v>71</v>
      </c>
      <c r="B1159" s="33">
        <v>12</v>
      </c>
      <c r="C1159" s="33" t="s">
        <v>97</v>
      </c>
      <c r="D1159" s="34">
        <v>28.329603799350011</v>
      </c>
      <c r="E1159" s="35">
        <v>5</v>
      </c>
      <c r="F1159" s="113">
        <f t="shared" si="484"/>
        <v>630.33569095166638</v>
      </c>
      <c r="G1159" s="42">
        <v>0.1</v>
      </c>
      <c r="H1159" s="33" t="s">
        <v>153</v>
      </c>
      <c r="I1159" s="109">
        <f t="shared" si="482"/>
        <v>52.824370122452407</v>
      </c>
      <c r="J1159" s="108">
        <f t="shared" si="483"/>
        <v>0.26412185061226201</v>
      </c>
      <c r="K1159" s="126" t="str">
        <f t="shared" si="485"/>
        <v>DEJAR</v>
      </c>
      <c r="L1159" s="126" t="str">
        <f t="shared" si="486"/>
        <v>DEJAR</v>
      </c>
      <c r="M1159" s="126" t="str">
        <f t="shared" si="487"/>
        <v>DEJAR</v>
      </c>
    </row>
    <row r="1160" spans="1:13" x14ac:dyDescent="0.25">
      <c r="A1160" s="33" t="s">
        <v>71</v>
      </c>
      <c r="B1160" s="33">
        <v>13</v>
      </c>
      <c r="C1160" s="33" t="s">
        <v>97</v>
      </c>
      <c r="D1160" s="34">
        <v>17.188748372639331</v>
      </c>
      <c r="E1160" s="35">
        <v>4</v>
      </c>
      <c r="F1160" s="113">
        <f t="shared" si="484"/>
        <v>232.04884166330748</v>
      </c>
      <c r="G1160" s="42">
        <v>0.1</v>
      </c>
      <c r="H1160" s="33" t="s">
        <v>153</v>
      </c>
      <c r="I1160" s="109">
        <f t="shared" si="482"/>
        <v>42.22722295144743</v>
      </c>
      <c r="J1160" s="108">
        <f t="shared" si="483"/>
        <v>0.21113611475723715</v>
      </c>
      <c r="K1160" s="126" t="str">
        <f t="shared" si="485"/>
        <v>DEJAR</v>
      </c>
      <c r="L1160" s="126" t="str">
        <f t="shared" si="486"/>
        <v>DEPURAR</v>
      </c>
      <c r="M1160" s="126" t="str">
        <f t="shared" si="487"/>
        <v>DEPURAR</v>
      </c>
    </row>
    <row r="1161" spans="1:13" x14ac:dyDescent="0.25">
      <c r="A1161" s="33" t="s">
        <v>71</v>
      </c>
      <c r="B1161" s="33">
        <v>14</v>
      </c>
      <c r="C1161" s="33" t="s">
        <v>97</v>
      </c>
      <c r="D1161" s="34">
        <v>12.414096046906185</v>
      </c>
      <c r="E1161" s="35">
        <v>4</v>
      </c>
      <c r="F1161" s="113">
        <f t="shared" si="484"/>
        <v>121.03782173178695</v>
      </c>
      <c r="G1161" s="42">
        <v>0.1</v>
      </c>
      <c r="H1161" s="33" t="s">
        <v>153</v>
      </c>
      <c r="I1161" s="109">
        <f t="shared" si="482"/>
        <v>42.22722295144743</v>
      </c>
      <c r="J1161" s="108">
        <f t="shared" si="483"/>
        <v>0.21113611475723715</v>
      </c>
      <c r="K1161" s="126" t="str">
        <f t="shared" si="485"/>
        <v>DEJAR</v>
      </c>
      <c r="L1161" s="126" t="str">
        <f t="shared" si="486"/>
        <v>DEPURAR</v>
      </c>
      <c r="M1161" s="126" t="str">
        <f t="shared" si="487"/>
        <v>DEPURAR</v>
      </c>
    </row>
    <row r="1162" spans="1:13" x14ac:dyDescent="0.25">
      <c r="A1162" s="33" t="s">
        <v>71</v>
      </c>
      <c r="B1162" s="33">
        <v>15</v>
      </c>
      <c r="C1162" s="33" t="s">
        <v>97</v>
      </c>
      <c r="D1162" s="34">
        <v>22.281710853421359</v>
      </c>
      <c r="E1162" s="35">
        <v>3</v>
      </c>
      <c r="F1162" s="113">
        <f t="shared" si="484"/>
        <v>389.93118112147022</v>
      </c>
      <c r="G1162" s="42">
        <v>0.1</v>
      </c>
      <c r="H1162" s="33" t="s">
        <v>153</v>
      </c>
      <c r="I1162" s="109">
        <f t="shared" si="482"/>
        <v>31.07198362279307</v>
      </c>
      <c r="J1162" s="108">
        <f t="shared" si="483"/>
        <v>0.15535991811396535</v>
      </c>
      <c r="K1162" s="126" t="str">
        <f t="shared" si="485"/>
        <v>DEJAR</v>
      </c>
      <c r="L1162" s="126" t="str">
        <f t="shared" si="486"/>
        <v>DEPURAR</v>
      </c>
      <c r="M1162" s="126" t="str">
        <f t="shared" si="487"/>
        <v>DEPURAR</v>
      </c>
    </row>
    <row r="1163" spans="1:13" x14ac:dyDescent="0.25">
      <c r="A1163" s="33" t="s">
        <v>71</v>
      </c>
      <c r="B1163" s="33">
        <v>16</v>
      </c>
      <c r="C1163" s="33" t="s">
        <v>98</v>
      </c>
      <c r="D1163" s="34">
        <v>21.00847023322585</v>
      </c>
      <c r="E1163" s="35">
        <v>6</v>
      </c>
      <c r="F1163" s="113">
        <f t="shared" si="484"/>
        <v>346.64086223778037</v>
      </c>
      <c r="G1163" s="42">
        <v>0.1</v>
      </c>
      <c r="H1163" s="33" t="s">
        <v>170</v>
      </c>
      <c r="I1163" s="107">
        <f>0.13647*D1163^2.38351</f>
        <v>193.63218163466485</v>
      </c>
      <c r="J1163" s="108">
        <f>(I1163/1000)*0.5/G1163</f>
        <v>0.96816090817332412</v>
      </c>
      <c r="K1163" s="126" t="str">
        <f t="shared" si="485"/>
        <v>DEJAR</v>
      </c>
      <c r="L1163" s="126" t="str">
        <f t="shared" si="486"/>
        <v>DEJAR</v>
      </c>
      <c r="M1163" s="126" t="str">
        <f t="shared" si="487"/>
        <v>DEJAR</v>
      </c>
    </row>
    <row r="1164" spans="1:13" x14ac:dyDescent="0.25">
      <c r="A1164" s="33" t="s">
        <v>71</v>
      </c>
      <c r="B1164" s="33">
        <v>17</v>
      </c>
      <c r="C1164" s="33" t="s">
        <v>97</v>
      </c>
      <c r="D1164" s="34">
        <v>22.281710853421359</v>
      </c>
      <c r="E1164" s="35">
        <v>6</v>
      </c>
      <c r="F1164" s="113">
        <f t="shared" si="484"/>
        <v>389.93118112147022</v>
      </c>
      <c r="G1164" s="42">
        <v>0.1</v>
      </c>
      <c r="H1164" s="33" t="s">
        <v>153</v>
      </c>
      <c r="I1164" s="109">
        <f t="shared" ref="I1164:I1165" si="488">6.666+(12.826*(E1164)^0.5)*LN(E1164)</f>
        <v>62.957985757508652</v>
      </c>
      <c r="J1164" s="108">
        <f t="shared" ref="J1164:J1165" si="489">(I1164/1000)*0.5/G1164</f>
        <v>0.31478992878754319</v>
      </c>
      <c r="K1164" s="126" t="str">
        <f t="shared" si="485"/>
        <v>DEJAR</v>
      </c>
      <c r="L1164" s="126" t="str">
        <f t="shared" si="486"/>
        <v>DEJAR</v>
      </c>
      <c r="M1164" s="126" t="str">
        <f t="shared" si="487"/>
        <v>DEJAR</v>
      </c>
    </row>
    <row r="1165" spans="1:13" x14ac:dyDescent="0.25">
      <c r="A1165" s="33" t="s">
        <v>71</v>
      </c>
      <c r="B1165" s="33">
        <v>18</v>
      </c>
      <c r="C1165" s="33" t="s">
        <v>97</v>
      </c>
      <c r="D1165" s="34">
        <v>22.281710853421359</v>
      </c>
      <c r="E1165" s="35">
        <v>8</v>
      </c>
      <c r="F1165" s="113">
        <f t="shared" si="484"/>
        <v>389.93118112147022</v>
      </c>
      <c r="G1165" s="42">
        <v>0.1</v>
      </c>
      <c r="H1165" s="33" t="s">
        <v>153</v>
      </c>
      <c r="I1165" s="109">
        <f t="shared" si="488"/>
        <v>82.102745688765523</v>
      </c>
      <c r="J1165" s="108">
        <f t="shared" si="489"/>
        <v>0.41051372844382761</v>
      </c>
      <c r="K1165" s="126" t="str">
        <f t="shared" si="485"/>
        <v>DEJAR</v>
      </c>
      <c r="L1165" s="126" t="str">
        <f t="shared" si="486"/>
        <v>DEJAR</v>
      </c>
      <c r="M1165" s="126" t="str">
        <f t="shared" si="487"/>
        <v>DEJAR</v>
      </c>
    </row>
    <row r="1166" spans="1:13" x14ac:dyDescent="0.25">
      <c r="A1166" s="33" t="s">
        <v>71</v>
      </c>
      <c r="B1166" s="33">
        <v>19</v>
      </c>
      <c r="C1166" s="33" t="s">
        <v>98</v>
      </c>
      <c r="D1166" s="34">
        <v>18.780299147883717</v>
      </c>
      <c r="E1166" s="35">
        <v>9</v>
      </c>
      <c r="F1166" s="113">
        <f t="shared" si="484"/>
        <v>277.01029418037507</v>
      </c>
      <c r="G1166" s="42">
        <v>0.1</v>
      </c>
      <c r="H1166" s="33" t="s">
        <v>170</v>
      </c>
      <c r="I1166" s="107">
        <f>0.13647*D1166^2.38351</f>
        <v>148.22445121913327</v>
      </c>
      <c r="J1166" s="108">
        <f>(I1166/1000)*0.5/G1166</f>
        <v>0.74112225609566629</v>
      </c>
      <c r="K1166" s="126" t="str">
        <f t="shared" si="485"/>
        <v>DEJAR</v>
      </c>
      <c r="L1166" s="126" t="str">
        <f t="shared" si="486"/>
        <v>DEJAR</v>
      </c>
      <c r="M1166" s="126" t="str">
        <f t="shared" si="487"/>
        <v>DEJAR</v>
      </c>
    </row>
    <row r="1167" spans="1:13" x14ac:dyDescent="0.25">
      <c r="A1167" s="33" t="s">
        <v>71</v>
      </c>
      <c r="B1167" s="33">
        <v>20</v>
      </c>
      <c r="C1167" s="33" t="s">
        <v>97</v>
      </c>
      <c r="D1167" s="34">
        <v>15.278887442346074</v>
      </c>
      <c r="E1167" s="42">
        <v>5</v>
      </c>
      <c r="F1167" s="113">
        <f t="shared" si="484"/>
        <v>183.34723291915657</v>
      </c>
      <c r="G1167" s="42">
        <v>0.1</v>
      </c>
      <c r="H1167" s="33" t="s">
        <v>153</v>
      </c>
      <c r="I1167" s="109">
        <f>6.666+(12.826*(E1167)^0.5)*LN(E1167)</f>
        <v>52.824370122452407</v>
      </c>
      <c r="J1167" s="108">
        <f>(I1167/1000)*0.5/G1167</f>
        <v>0.26412185061226201</v>
      </c>
      <c r="K1167" s="126" t="str">
        <f t="shared" si="485"/>
        <v>DEJAR</v>
      </c>
      <c r="L1167" s="126" t="str">
        <f t="shared" si="486"/>
        <v>DEJAR</v>
      </c>
      <c r="M1167" s="126" t="str">
        <f t="shared" si="487"/>
        <v>DEJAR</v>
      </c>
    </row>
    <row r="1168" spans="1:13" x14ac:dyDescent="0.25">
      <c r="A1168" s="33" t="s">
        <v>71</v>
      </c>
      <c r="B1168" s="33">
        <v>21</v>
      </c>
      <c r="C1168" s="33" t="s">
        <v>106</v>
      </c>
      <c r="D1168" s="34">
        <v>13.369026512052814</v>
      </c>
      <c r="E1168" s="42">
        <v>8</v>
      </c>
      <c r="F1168" s="113">
        <f t="shared" si="484"/>
        <v>140.37522520372926</v>
      </c>
      <c r="G1168" s="42">
        <v>0.1</v>
      </c>
      <c r="H1168" s="33" t="s">
        <v>170</v>
      </c>
      <c r="I1168" s="107">
        <f>0.13647*D1168^2.38351</f>
        <v>65.933675901847053</v>
      </c>
      <c r="J1168" s="108">
        <f>(I1168/1000)*0.5/G1168</f>
        <v>0.32966837950923522</v>
      </c>
      <c r="K1168" s="126" t="str">
        <f t="shared" si="485"/>
        <v>DEJAR</v>
      </c>
      <c r="L1168" s="126" t="str">
        <f t="shared" si="486"/>
        <v>DEJAR</v>
      </c>
      <c r="M1168" s="126" t="str">
        <f t="shared" si="487"/>
        <v>DEJAR</v>
      </c>
    </row>
    <row r="1169" spans="1:13" x14ac:dyDescent="0.25">
      <c r="A1169" s="33" t="s">
        <v>71</v>
      </c>
      <c r="B1169" s="33">
        <v>22</v>
      </c>
      <c r="C1169" s="33" t="s">
        <v>97</v>
      </c>
      <c r="D1169" s="34">
        <v>17.507058527688208</v>
      </c>
      <c r="E1169" s="42">
        <v>3</v>
      </c>
      <c r="F1169" s="113">
        <f t="shared" si="484"/>
        <v>240.72282099845862</v>
      </c>
      <c r="G1169" s="42">
        <v>0.1</v>
      </c>
      <c r="H1169" s="33" t="s">
        <v>153</v>
      </c>
      <c r="I1169" s="109">
        <f t="shared" ref="I1169:I1170" si="490">6.666+(12.826*(E1169)^0.5)*LN(E1169)</f>
        <v>31.07198362279307</v>
      </c>
      <c r="J1169" s="108">
        <f t="shared" ref="J1169:J1170" si="491">(I1169/1000)*0.5/G1169</f>
        <v>0.15535991811396535</v>
      </c>
      <c r="K1169" s="126" t="str">
        <f t="shared" si="485"/>
        <v>DEJAR</v>
      </c>
      <c r="L1169" s="126" t="str">
        <f t="shared" si="486"/>
        <v>DEPURAR</v>
      </c>
      <c r="M1169" s="126" t="str">
        <f t="shared" si="487"/>
        <v>DEPURAR</v>
      </c>
    </row>
    <row r="1170" spans="1:13" x14ac:dyDescent="0.25">
      <c r="A1170" s="33" t="s">
        <v>71</v>
      </c>
      <c r="B1170" s="33">
        <v>24</v>
      </c>
      <c r="C1170" s="33" t="s">
        <v>97</v>
      </c>
      <c r="D1170" s="34">
        <v>10.504235116612925</v>
      </c>
      <c r="E1170" s="42">
        <v>5</v>
      </c>
      <c r="F1170" s="113">
        <f t="shared" si="484"/>
        <v>86.660215559445092</v>
      </c>
      <c r="G1170" s="42">
        <v>0.1</v>
      </c>
      <c r="H1170" s="33" t="s">
        <v>153</v>
      </c>
      <c r="I1170" s="109">
        <f t="shared" si="490"/>
        <v>52.824370122452407</v>
      </c>
      <c r="J1170" s="108">
        <f t="shared" si="491"/>
        <v>0.26412185061226201</v>
      </c>
      <c r="K1170" s="126" t="str">
        <f t="shared" si="485"/>
        <v>DEJAR</v>
      </c>
      <c r="L1170" s="126" t="str">
        <f t="shared" si="486"/>
        <v>DEJAR</v>
      </c>
      <c r="M1170" s="126" t="str">
        <f t="shared" si="487"/>
        <v>DEJAR</v>
      </c>
    </row>
    <row r="1171" spans="1:13" x14ac:dyDescent="0.25">
      <c r="A1171" s="33" t="s">
        <v>71</v>
      </c>
      <c r="B1171" s="33">
        <v>25</v>
      </c>
      <c r="C1171" s="33" t="s">
        <v>105</v>
      </c>
      <c r="D1171" s="34">
        <v>22.91833116351911</v>
      </c>
      <c r="E1171" s="42">
        <v>10</v>
      </c>
      <c r="F1171" s="113">
        <f t="shared" si="484"/>
        <v>412.53127406810228</v>
      </c>
      <c r="G1171" s="42">
        <v>0.1</v>
      </c>
      <c r="H1171" s="33" t="s">
        <v>170</v>
      </c>
      <c r="I1171" s="107">
        <f>0.13647*D1171^2.38351</f>
        <v>238.25770348900747</v>
      </c>
      <c r="J1171" s="108">
        <f>(I1171/1000)*0.5/G1171</f>
        <v>1.1912885174450372</v>
      </c>
      <c r="K1171" s="126" t="str">
        <f t="shared" si="485"/>
        <v>DEJAR</v>
      </c>
      <c r="L1171" s="126" t="str">
        <f t="shared" si="486"/>
        <v>DEJAR</v>
      </c>
      <c r="M1171" s="126" t="str">
        <f t="shared" si="487"/>
        <v>DEJAR</v>
      </c>
    </row>
    <row r="1172" spans="1:13" x14ac:dyDescent="0.25">
      <c r="A1172" s="33" t="s">
        <v>71</v>
      </c>
      <c r="B1172" s="33">
        <v>26</v>
      </c>
      <c r="C1172" s="33" t="s">
        <v>97</v>
      </c>
      <c r="D1172" s="34">
        <v>14.642267132248321</v>
      </c>
      <c r="E1172" s="42">
        <v>4</v>
      </c>
      <c r="F1172" s="113">
        <f t="shared" si="484"/>
        <v>168.38660801082264</v>
      </c>
      <c r="G1172" s="42">
        <v>0.1</v>
      </c>
      <c r="H1172" s="33" t="s">
        <v>153</v>
      </c>
      <c r="I1172" s="109">
        <f>6.666+(12.826*(E1172)^0.5)*LN(E1172)</f>
        <v>42.22722295144743</v>
      </c>
      <c r="J1172" s="108">
        <f>(I1172/1000)*0.5/G1172</f>
        <v>0.21113611475723715</v>
      </c>
      <c r="K1172" s="126" t="str">
        <f t="shared" si="485"/>
        <v>DEJAR</v>
      </c>
      <c r="L1172" s="126" t="str">
        <f t="shared" si="486"/>
        <v>DEPURAR</v>
      </c>
      <c r="M1172" s="126" t="str">
        <f t="shared" si="487"/>
        <v>DEPURAR</v>
      </c>
    </row>
    <row r="1173" spans="1:13" x14ac:dyDescent="0.25">
      <c r="A1173" s="33" t="s">
        <v>71</v>
      </c>
      <c r="B1173" s="33">
        <v>27</v>
      </c>
      <c r="C1173" s="33" t="s">
        <v>133</v>
      </c>
      <c r="D1173" s="34">
        <v>12.732406201955062</v>
      </c>
      <c r="E1173" s="42">
        <v>8</v>
      </c>
      <c r="F1173" s="113">
        <f t="shared" si="484"/>
        <v>127.32446730496986</v>
      </c>
      <c r="G1173" s="42">
        <v>0.1</v>
      </c>
      <c r="H1173" s="33" t="s">
        <v>170</v>
      </c>
      <c r="I1173" s="107">
        <f t="shared" ref="I1173:I1174" si="492">0.13647*D1173^2.38351</f>
        <v>58.695172426043968</v>
      </c>
      <c r="J1173" s="108">
        <f t="shared" ref="J1173:J1177" si="493">(I1173/1000)*0.5/G1173</f>
        <v>0.29347586213021981</v>
      </c>
      <c r="K1173" s="126" t="str">
        <f t="shared" si="485"/>
        <v>DEJAR</v>
      </c>
      <c r="L1173" s="126" t="str">
        <f t="shared" si="486"/>
        <v>DEJAR</v>
      </c>
      <c r="M1173" s="126" t="str">
        <f t="shared" si="487"/>
        <v>DEJAR</v>
      </c>
    </row>
    <row r="1174" spans="1:13" x14ac:dyDescent="0.25">
      <c r="A1174" s="33" t="s">
        <v>71</v>
      </c>
      <c r="B1174" s="33">
        <v>28</v>
      </c>
      <c r="C1174" s="33" t="s">
        <v>133</v>
      </c>
      <c r="D1174" s="34">
        <v>11.777475736808432</v>
      </c>
      <c r="E1174" s="42">
        <v>8</v>
      </c>
      <c r="F1174" s="113">
        <f t="shared" si="484"/>
        <v>108.94199733781484</v>
      </c>
      <c r="G1174" s="42">
        <v>0.1</v>
      </c>
      <c r="H1174" s="33" t="s">
        <v>170</v>
      </c>
      <c r="I1174" s="107">
        <f t="shared" si="492"/>
        <v>48.741721531207368</v>
      </c>
      <c r="J1174" s="108">
        <f t="shared" si="493"/>
        <v>0.2437086076560368</v>
      </c>
      <c r="K1174" s="126" t="str">
        <f t="shared" si="485"/>
        <v>DEJAR</v>
      </c>
      <c r="L1174" s="126" t="str">
        <f t="shared" si="486"/>
        <v>DEJAR</v>
      </c>
      <c r="M1174" s="126" t="str">
        <f t="shared" si="487"/>
        <v>DEJAR</v>
      </c>
    </row>
    <row r="1175" spans="1:13" x14ac:dyDescent="0.25">
      <c r="A1175" s="33" t="s">
        <v>71</v>
      </c>
      <c r="B1175" s="33">
        <v>29</v>
      </c>
      <c r="C1175" s="33" t="s">
        <v>97</v>
      </c>
      <c r="D1175" s="34">
        <v>22.91833116351911</v>
      </c>
      <c r="E1175" s="42">
        <v>8</v>
      </c>
      <c r="F1175" s="113">
        <f t="shared" si="484"/>
        <v>412.53127406810228</v>
      </c>
      <c r="G1175" s="42">
        <v>0.1</v>
      </c>
      <c r="H1175" s="33" t="s">
        <v>153</v>
      </c>
      <c r="I1175" s="109">
        <f t="shared" ref="I1175:I1177" si="494">6.666+(12.826*(E1175)^0.5)*LN(E1175)</f>
        <v>82.102745688765523</v>
      </c>
      <c r="J1175" s="108">
        <f t="shared" si="493"/>
        <v>0.41051372844382761</v>
      </c>
      <c r="K1175" s="126" t="str">
        <f t="shared" si="485"/>
        <v>DEJAR</v>
      </c>
      <c r="L1175" s="126" t="str">
        <f t="shared" si="486"/>
        <v>DEJAR</v>
      </c>
      <c r="M1175" s="126" t="str">
        <f t="shared" si="487"/>
        <v>DEJAR</v>
      </c>
    </row>
    <row r="1176" spans="1:13" x14ac:dyDescent="0.25">
      <c r="A1176" s="33" t="s">
        <v>71</v>
      </c>
      <c r="B1176" s="33">
        <v>30</v>
      </c>
      <c r="C1176" s="33" t="s">
        <v>97</v>
      </c>
      <c r="D1176" s="34">
        <v>25.146502248861246</v>
      </c>
      <c r="E1176" s="42">
        <v>8</v>
      </c>
      <c r="F1176" s="113">
        <f t="shared" si="484"/>
        <v>496.64500028144801</v>
      </c>
      <c r="G1176" s="42">
        <v>0.1</v>
      </c>
      <c r="H1176" s="33" t="s">
        <v>153</v>
      </c>
      <c r="I1176" s="109">
        <f t="shared" si="494"/>
        <v>82.102745688765523</v>
      </c>
      <c r="J1176" s="108">
        <f t="shared" si="493"/>
        <v>0.41051372844382761</v>
      </c>
      <c r="K1176" s="126" t="str">
        <f t="shared" si="485"/>
        <v>DEJAR</v>
      </c>
      <c r="L1176" s="126" t="str">
        <f t="shared" si="486"/>
        <v>DEJAR</v>
      </c>
      <c r="M1176" s="126" t="str">
        <f t="shared" si="487"/>
        <v>DEJAR</v>
      </c>
    </row>
    <row r="1177" spans="1:13" x14ac:dyDescent="0.25">
      <c r="A1177" s="33" t="s">
        <v>71</v>
      </c>
      <c r="B1177" s="33">
        <v>31</v>
      </c>
      <c r="C1177" s="33" t="s">
        <v>97</v>
      </c>
      <c r="D1177" s="34">
        <v>38.197218605865181</v>
      </c>
      <c r="E1177" s="42">
        <v>15</v>
      </c>
      <c r="F1177" s="113">
        <f t="shared" si="484"/>
        <v>1145.9202057447285</v>
      </c>
      <c r="G1177" s="42">
        <v>0.1</v>
      </c>
      <c r="H1177" s="33" t="s">
        <v>153</v>
      </c>
      <c r="I1177" s="109">
        <f t="shared" si="494"/>
        <v>141.18808068496872</v>
      </c>
      <c r="J1177" s="108">
        <f t="shared" si="493"/>
        <v>0.70594040342484354</v>
      </c>
      <c r="K1177" s="126" t="str">
        <f t="shared" si="485"/>
        <v>DEJAR</v>
      </c>
      <c r="L1177" s="126" t="str">
        <f t="shared" si="486"/>
        <v>DEJAR</v>
      </c>
      <c r="M1177" s="126" t="str">
        <f t="shared" si="487"/>
        <v>DEJAR</v>
      </c>
    </row>
    <row r="1178" spans="1:13" x14ac:dyDescent="0.25">
      <c r="A1178" s="33" t="s">
        <v>71</v>
      </c>
      <c r="B1178" s="33">
        <v>32</v>
      </c>
      <c r="C1178" s="33" t="s">
        <v>96</v>
      </c>
      <c r="D1178" s="34">
        <v>118.41137767818208</v>
      </c>
      <c r="E1178" s="42">
        <v>20</v>
      </c>
      <c r="F1178" s="113">
        <f t="shared" si="484"/>
        <v>11012.293177206844</v>
      </c>
      <c r="G1178" s="42">
        <v>0.1</v>
      </c>
      <c r="H1178" s="33" t="s">
        <v>170</v>
      </c>
      <c r="I1178" s="107">
        <f>0.13647*D1178^2.38351</f>
        <v>11939.638437971706</v>
      </c>
      <c r="J1178" s="108">
        <f>(I1178/1000)*0.5/G1178</f>
        <v>59.698192189858524</v>
      </c>
      <c r="K1178" s="126" t="str">
        <f t="shared" si="485"/>
        <v>DEJAR</v>
      </c>
      <c r="L1178" s="126" t="str">
        <f t="shared" si="486"/>
        <v>DEJAR</v>
      </c>
      <c r="M1178" s="126" t="str">
        <f t="shared" si="487"/>
        <v>DEJAR</v>
      </c>
    </row>
    <row r="1179" spans="1:13" x14ac:dyDescent="0.25">
      <c r="A1179" s="33" t="s">
        <v>71</v>
      </c>
      <c r="B1179" s="33">
        <v>33</v>
      </c>
      <c r="C1179" s="33" t="s">
        <v>97</v>
      </c>
      <c r="D1179" s="34">
        <v>25.146502248861246</v>
      </c>
      <c r="E1179" s="42">
        <v>4</v>
      </c>
      <c r="F1179" s="113">
        <f t="shared" si="484"/>
        <v>496.64500028144801</v>
      </c>
      <c r="G1179" s="42">
        <v>0.1</v>
      </c>
      <c r="H1179" s="33" t="s">
        <v>153</v>
      </c>
      <c r="I1179" s="109">
        <f t="shared" ref="I1179:I1180" si="495">6.666+(12.826*(E1179)^0.5)*LN(E1179)</f>
        <v>42.22722295144743</v>
      </c>
      <c r="J1179" s="108">
        <f t="shared" ref="J1179:J1180" si="496">(I1179/1000)*0.5/G1179</f>
        <v>0.21113611475723715</v>
      </c>
      <c r="K1179" s="126" t="str">
        <f t="shared" si="485"/>
        <v>DEJAR</v>
      </c>
      <c r="L1179" s="126" t="str">
        <f t="shared" si="486"/>
        <v>DEPURAR</v>
      </c>
      <c r="M1179" s="126" t="str">
        <f t="shared" si="487"/>
        <v>DEPURAR</v>
      </c>
    </row>
    <row r="1180" spans="1:13" x14ac:dyDescent="0.25">
      <c r="A1180" s="33" t="s">
        <v>71</v>
      </c>
      <c r="B1180" s="33">
        <v>34</v>
      </c>
      <c r="C1180" s="33" t="s">
        <v>97</v>
      </c>
      <c r="D1180" s="34">
        <v>13.687336667101691</v>
      </c>
      <c r="E1180" s="42">
        <v>3</v>
      </c>
      <c r="F1180" s="113">
        <f t="shared" si="484"/>
        <v>147.13933752930578</v>
      </c>
      <c r="G1180" s="42">
        <v>0.1</v>
      </c>
      <c r="H1180" s="33" t="s">
        <v>153</v>
      </c>
      <c r="I1180" s="109">
        <f t="shared" si="495"/>
        <v>31.07198362279307</v>
      </c>
      <c r="J1180" s="108">
        <f t="shared" si="496"/>
        <v>0.15535991811396535</v>
      </c>
      <c r="K1180" s="126" t="str">
        <f t="shared" si="485"/>
        <v>DEJAR</v>
      </c>
      <c r="L1180" s="126" t="str">
        <f t="shared" si="486"/>
        <v>DEPURAR</v>
      </c>
      <c r="M1180" s="126" t="str">
        <f t="shared" si="487"/>
        <v>DEPURAR</v>
      </c>
    </row>
    <row r="1181" spans="1:13" x14ac:dyDescent="0.25">
      <c r="A1181" s="33" t="s">
        <v>71</v>
      </c>
      <c r="B1181" s="33">
        <v>35</v>
      </c>
      <c r="C1181" s="33" t="s">
        <v>100</v>
      </c>
      <c r="D1181" s="34">
        <v>24.509881938763492</v>
      </c>
      <c r="E1181" s="42">
        <v>8</v>
      </c>
      <c r="F1181" s="113">
        <f t="shared" si="484"/>
        <v>471.81672915697879</v>
      </c>
      <c r="G1181" s="42">
        <v>0.1</v>
      </c>
      <c r="H1181" s="33" t="s">
        <v>170</v>
      </c>
      <c r="I1181" s="107">
        <f t="shared" ref="I1181:I1183" si="497">0.13647*D1181^2.38351</f>
        <v>279.60561022900345</v>
      </c>
      <c r="J1181" s="108">
        <f t="shared" ref="J1181:J1186" si="498">(I1181/1000)*0.5/G1181</f>
        <v>1.3980280511450172</v>
      </c>
      <c r="K1181" s="126" t="str">
        <f t="shared" si="485"/>
        <v>DEJAR</v>
      </c>
      <c r="L1181" s="126" t="str">
        <f t="shared" si="486"/>
        <v>DEJAR</v>
      </c>
      <c r="M1181" s="126" t="str">
        <f t="shared" si="487"/>
        <v>DEJAR</v>
      </c>
    </row>
    <row r="1182" spans="1:13" x14ac:dyDescent="0.25">
      <c r="A1182" s="33" t="s">
        <v>71</v>
      </c>
      <c r="B1182" s="33">
        <v>36</v>
      </c>
      <c r="C1182" s="33" t="s">
        <v>96</v>
      </c>
      <c r="D1182" s="34">
        <v>11.777475736808432</v>
      </c>
      <c r="E1182" s="42">
        <v>15</v>
      </c>
      <c r="F1182" s="113">
        <f t="shared" si="484"/>
        <v>108.94199733781484</v>
      </c>
      <c r="G1182" s="42">
        <v>0.1</v>
      </c>
      <c r="H1182" s="33" t="s">
        <v>170</v>
      </c>
      <c r="I1182" s="107">
        <f t="shared" si="497"/>
        <v>48.741721531207368</v>
      </c>
      <c r="J1182" s="108">
        <f t="shared" si="498"/>
        <v>0.2437086076560368</v>
      </c>
      <c r="K1182" s="126" t="str">
        <f t="shared" si="485"/>
        <v>DEJAR</v>
      </c>
      <c r="L1182" s="126" t="str">
        <f t="shared" si="486"/>
        <v>DEJAR</v>
      </c>
      <c r="M1182" s="126" t="str">
        <f t="shared" si="487"/>
        <v>DEJAR</v>
      </c>
    </row>
    <row r="1183" spans="1:13" x14ac:dyDescent="0.25">
      <c r="A1183" s="33" t="s">
        <v>71</v>
      </c>
      <c r="B1183" s="33">
        <v>37</v>
      </c>
      <c r="C1183" s="33" t="s">
        <v>96</v>
      </c>
      <c r="D1183" s="34">
        <v>16.552128062541581</v>
      </c>
      <c r="E1183" s="42">
        <v>13</v>
      </c>
      <c r="F1183" s="113">
        <f t="shared" si="484"/>
        <v>215.17834974539909</v>
      </c>
      <c r="G1183" s="42">
        <v>0.1</v>
      </c>
      <c r="H1183" s="33" t="s">
        <v>170</v>
      </c>
      <c r="I1183" s="107">
        <f t="shared" si="497"/>
        <v>109.69516921537372</v>
      </c>
      <c r="J1183" s="108">
        <f t="shared" si="498"/>
        <v>0.54847584607686861</v>
      </c>
      <c r="K1183" s="126" t="str">
        <f t="shared" si="485"/>
        <v>DEJAR</v>
      </c>
      <c r="L1183" s="126" t="str">
        <f t="shared" si="486"/>
        <v>DEJAR</v>
      </c>
      <c r="M1183" s="126" t="str">
        <f t="shared" si="487"/>
        <v>DEJAR</v>
      </c>
    </row>
    <row r="1184" spans="1:13" x14ac:dyDescent="0.25">
      <c r="A1184" s="33" t="s">
        <v>71</v>
      </c>
      <c r="B1184" s="33">
        <v>38</v>
      </c>
      <c r="C1184" s="33" t="s">
        <v>97</v>
      </c>
      <c r="D1184" s="34">
        <v>54.749346668406766</v>
      </c>
      <c r="E1184" s="42">
        <v>12</v>
      </c>
      <c r="F1184" s="113">
        <f t="shared" si="484"/>
        <v>2354.2294004688924</v>
      </c>
      <c r="G1184" s="42">
        <v>0.1</v>
      </c>
      <c r="H1184" s="33" t="s">
        <v>153</v>
      </c>
      <c r="I1184" s="109">
        <f t="shared" ref="I1184:I1186" si="499">6.666+(12.826*(E1184)^0.5)*LN(E1184)</f>
        <v>117.07181217677756</v>
      </c>
      <c r="J1184" s="108">
        <f t="shared" si="498"/>
        <v>0.58535906088388778</v>
      </c>
      <c r="K1184" s="126" t="str">
        <f t="shared" si="485"/>
        <v>DEJAR</v>
      </c>
      <c r="L1184" s="126" t="str">
        <f t="shared" si="486"/>
        <v>DEJAR</v>
      </c>
      <c r="M1184" s="126" t="str">
        <f t="shared" si="487"/>
        <v>DEJAR</v>
      </c>
    </row>
    <row r="1185" spans="1:13" x14ac:dyDescent="0.25">
      <c r="A1185" s="33" t="s">
        <v>71</v>
      </c>
      <c r="B1185" s="33">
        <v>39</v>
      </c>
      <c r="C1185" s="33" t="s">
        <v>97</v>
      </c>
      <c r="D1185" s="34">
        <v>17.507058527688208</v>
      </c>
      <c r="E1185" s="42">
        <v>5</v>
      </c>
      <c r="F1185" s="113">
        <f t="shared" si="484"/>
        <v>240.72282099845862</v>
      </c>
      <c r="G1185" s="42">
        <v>0.1</v>
      </c>
      <c r="H1185" s="33" t="s">
        <v>153</v>
      </c>
      <c r="I1185" s="109">
        <f t="shared" si="499"/>
        <v>52.824370122452407</v>
      </c>
      <c r="J1185" s="108">
        <f t="shared" si="498"/>
        <v>0.26412185061226201</v>
      </c>
      <c r="K1185" s="126" t="str">
        <f t="shared" si="485"/>
        <v>DEJAR</v>
      </c>
      <c r="L1185" s="126" t="str">
        <f t="shared" si="486"/>
        <v>DEJAR</v>
      </c>
      <c r="M1185" s="126" t="str">
        <f t="shared" si="487"/>
        <v>DEJAR</v>
      </c>
    </row>
    <row r="1186" spans="1:13" x14ac:dyDescent="0.25">
      <c r="A1186" s="33" t="s">
        <v>71</v>
      </c>
      <c r="B1186" s="33">
        <v>40</v>
      </c>
      <c r="C1186" s="33" t="s">
        <v>97</v>
      </c>
      <c r="D1186" s="34">
        <v>13.050716357003939</v>
      </c>
      <c r="E1186" s="42">
        <v>10</v>
      </c>
      <c r="F1186" s="113">
        <f t="shared" si="484"/>
        <v>133.77026846228395</v>
      </c>
      <c r="G1186" s="42">
        <v>0.1</v>
      </c>
      <c r="H1186" s="33" t="s">
        <v>153</v>
      </c>
      <c r="I1186" s="109">
        <f t="shared" si="499"/>
        <v>100.05740827111657</v>
      </c>
      <c r="J1186" s="108">
        <f t="shared" si="498"/>
        <v>0.50028704135558288</v>
      </c>
      <c r="K1186" s="126" t="str">
        <f t="shared" si="485"/>
        <v>DEJAR</v>
      </c>
      <c r="L1186" s="126" t="str">
        <f t="shared" si="486"/>
        <v>DEJAR</v>
      </c>
      <c r="M1186" s="126" t="str">
        <f t="shared" si="487"/>
        <v>DEJAR</v>
      </c>
    </row>
    <row r="1187" spans="1:13" x14ac:dyDescent="0.25">
      <c r="A1187" s="33" t="s">
        <v>71</v>
      </c>
      <c r="B1187" s="33">
        <v>41</v>
      </c>
      <c r="C1187" s="33" t="s">
        <v>135</v>
      </c>
      <c r="D1187" s="34">
        <v>17.825368682737086</v>
      </c>
      <c r="E1187" s="42">
        <v>12</v>
      </c>
      <c r="F1187" s="113">
        <f t="shared" si="484"/>
        <v>249.55595591774087</v>
      </c>
      <c r="G1187" s="42">
        <v>0.1</v>
      </c>
      <c r="H1187" s="33" t="s">
        <v>170</v>
      </c>
      <c r="I1187" s="107">
        <f t="shared" ref="I1187:I1188" si="500">0.13647*D1187^2.38351</f>
        <v>130.88805589127705</v>
      </c>
      <c r="J1187" s="108">
        <f t="shared" ref="J1187:J1210" si="501">(I1187/1000)*0.5/G1187</f>
        <v>0.65444027945638528</v>
      </c>
      <c r="K1187" s="126" t="str">
        <f t="shared" si="485"/>
        <v>DEJAR</v>
      </c>
      <c r="L1187" s="126" t="str">
        <f t="shared" si="486"/>
        <v>DEJAR</v>
      </c>
      <c r="M1187" s="126" t="str">
        <f t="shared" si="487"/>
        <v>DEJAR</v>
      </c>
    </row>
    <row r="1188" spans="1:13" x14ac:dyDescent="0.25">
      <c r="A1188" s="33" t="s">
        <v>71</v>
      </c>
      <c r="B1188" s="33">
        <v>42</v>
      </c>
      <c r="C1188" s="33" t="s">
        <v>98</v>
      </c>
      <c r="D1188" s="34">
        <v>35.014117055376417</v>
      </c>
      <c r="E1188" s="42">
        <v>16</v>
      </c>
      <c r="F1188" s="113">
        <f t="shared" si="484"/>
        <v>962.89128399383446</v>
      </c>
      <c r="G1188" s="42">
        <v>0.1</v>
      </c>
      <c r="H1188" s="33" t="s">
        <v>170</v>
      </c>
      <c r="I1188" s="107">
        <f t="shared" si="500"/>
        <v>654.26886201952004</v>
      </c>
      <c r="J1188" s="108">
        <f t="shared" si="501"/>
        <v>3.2713443100976001</v>
      </c>
      <c r="K1188" s="126" t="str">
        <f t="shared" si="485"/>
        <v>DEJAR</v>
      </c>
      <c r="L1188" s="126" t="str">
        <f t="shared" si="486"/>
        <v>DEJAR</v>
      </c>
      <c r="M1188" s="126" t="str">
        <f t="shared" si="487"/>
        <v>DEJAR</v>
      </c>
    </row>
    <row r="1189" spans="1:13" x14ac:dyDescent="0.25">
      <c r="A1189" s="33" t="s">
        <v>71</v>
      </c>
      <c r="B1189" s="33">
        <v>43</v>
      </c>
      <c r="C1189" s="33" t="s">
        <v>97</v>
      </c>
      <c r="D1189" s="34">
        <v>13.369026512052814</v>
      </c>
      <c r="E1189" s="42">
        <v>4</v>
      </c>
      <c r="F1189" s="113">
        <f t="shared" si="484"/>
        <v>140.37522520372926</v>
      </c>
      <c r="G1189" s="42">
        <v>0.1</v>
      </c>
      <c r="H1189" s="33" t="s">
        <v>153</v>
      </c>
      <c r="I1189" s="109">
        <f t="shared" ref="I1189:I1210" si="502">6.666+(12.826*(E1189)^0.5)*LN(E1189)</f>
        <v>42.22722295144743</v>
      </c>
      <c r="J1189" s="108">
        <f t="shared" si="501"/>
        <v>0.21113611475723715</v>
      </c>
      <c r="K1189" s="126" t="str">
        <f t="shared" si="485"/>
        <v>DEJAR</v>
      </c>
      <c r="L1189" s="126" t="str">
        <f t="shared" si="486"/>
        <v>DEPURAR</v>
      </c>
      <c r="M1189" s="126" t="str">
        <f t="shared" si="487"/>
        <v>DEPURAR</v>
      </c>
    </row>
    <row r="1190" spans="1:13" x14ac:dyDescent="0.25">
      <c r="A1190" s="33" t="s">
        <v>72</v>
      </c>
      <c r="B1190" s="33">
        <v>1</v>
      </c>
      <c r="C1190" s="33" t="s">
        <v>97</v>
      </c>
      <c r="D1190" s="34">
        <v>24.191571783714618</v>
      </c>
      <c r="E1190" s="42">
        <v>3</v>
      </c>
      <c r="F1190" s="113">
        <f t="shared" si="484"/>
        <v>459.64132697094118</v>
      </c>
      <c r="G1190" s="42">
        <v>0.1</v>
      </c>
      <c r="H1190" s="33" t="s">
        <v>153</v>
      </c>
      <c r="I1190" s="109">
        <f t="shared" si="502"/>
        <v>31.07198362279307</v>
      </c>
      <c r="J1190" s="108">
        <f t="shared" si="501"/>
        <v>0.15535991811396535</v>
      </c>
      <c r="K1190" s="126" t="str">
        <f t="shared" si="485"/>
        <v>DEJAR</v>
      </c>
      <c r="L1190" s="126" t="str">
        <f t="shared" si="486"/>
        <v>DEPURAR</v>
      </c>
      <c r="M1190" s="126" t="str">
        <f t="shared" si="487"/>
        <v>DEPURAR</v>
      </c>
    </row>
    <row r="1191" spans="1:13" x14ac:dyDescent="0.25">
      <c r="A1191" s="33" t="s">
        <v>72</v>
      </c>
      <c r="B1191" s="33">
        <v>2</v>
      </c>
      <c r="C1191" s="33" t="s">
        <v>97</v>
      </c>
      <c r="D1191" s="34">
        <v>16.233817907492703</v>
      </c>
      <c r="E1191" s="42">
        <v>2.5</v>
      </c>
      <c r="F1191" s="113">
        <f t="shared" si="484"/>
        <v>206.98183716264163</v>
      </c>
      <c r="G1191" s="42">
        <v>0.1</v>
      </c>
      <c r="H1191" s="33" t="s">
        <v>153</v>
      </c>
      <c r="I1191" s="109">
        <f t="shared" si="502"/>
        <v>25.248088908650967</v>
      </c>
      <c r="J1191" s="108">
        <f t="shared" si="501"/>
        <v>0.12624044454325481</v>
      </c>
      <c r="K1191" s="126" t="str">
        <f t="shared" si="485"/>
        <v>DEJAR</v>
      </c>
      <c r="L1191" s="126" t="str">
        <f t="shared" si="486"/>
        <v>DEPURAR</v>
      </c>
      <c r="M1191" s="126" t="str">
        <f t="shared" si="487"/>
        <v>DEPURAR</v>
      </c>
    </row>
    <row r="1192" spans="1:13" x14ac:dyDescent="0.25">
      <c r="A1192" s="33" t="s">
        <v>72</v>
      </c>
      <c r="B1192" s="33">
        <v>3</v>
      </c>
      <c r="C1192" s="33" t="s">
        <v>97</v>
      </c>
      <c r="D1192" s="34">
        <v>12.732406201955062</v>
      </c>
      <c r="E1192" s="42">
        <v>3</v>
      </c>
      <c r="F1192" s="113">
        <f t="shared" si="484"/>
        <v>127.32446730496986</v>
      </c>
      <c r="G1192" s="42">
        <v>0.1</v>
      </c>
      <c r="H1192" s="33" t="s">
        <v>153</v>
      </c>
      <c r="I1192" s="109">
        <f t="shared" si="502"/>
        <v>31.07198362279307</v>
      </c>
      <c r="J1192" s="108">
        <f t="shared" si="501"/>
        <v>0.15535991811396535</v>
      </c>
      <c r="K1192" s="126" t="str">
        <f t="shared" si="485"/>
        <v>DEJAR</v>
      </c>
      <c r="L1192" s="126" t="str">
        <f t="shared" si="486"/>
        <v>DEPURAR</v>
      </c>
      <c r="M1192" s="126" t="str">
        <f t="shared" si="487"/>
        <v>DEPURAR</v>
      </c>
    </row>
    <row r="1193" spans="1:13" x14ac:dyDescent="0.25">
      <c r="A1193" s="33" t="s">
        <v>72</v>
      </c>
      <c r="B1193" s="33">
        <v>4</v>
      </c>
      <c r="C1193" s="33" t="s">
        <v>97</v>
      </c>
      <c r="D1193" s="34">
        <v>13.687336667101691</v>
      </c>
      <c r="E1193" s="42">
        <v>2.5</v>
      </c>
      <c r="F1193" s="113">
        <f t="shared" si="484"/>
        <v>147.13933752930578</v>
      </c>
      <c r="G1193" s="42">
        <v>0.1</v>
      </c>
      <c r="H1193" s="33" t="s">
        <v>153</v>
      </c>
      <c r="I1193" s="109">
        <f t="shared" si="502"/>
        <v>25.248088908650967</v>
      </c>
      <c r="J1193" s="108">
        <f t="shared" si="501"/>
        <v>0.12624044454325481</v>
      </c>
      <c r="K1193" s="126" t="str">
        <f t="shared" si="485"/>
        <v>DEJAR</v>
      </c>
      <c r="L1193" s="126" t="str">
        <f t="shared" si="486"/>
        <v>DEPURAR</v>
      </c>
      <c r="M1193" s="126" t="str">
        <f t="shared" si="487"/>
        <v>DEPURAR</v>
      </c>
    </row>
    <row r="1194" spans="1:13" x14ac:dyDescent="0.25">
      <c r="A1194" s="33" t="s">
        <v>72</v>
      </c>
      <c r="B1194" s="33">
        <v>5</v>
      </c>
      <c r="C1194" s="33" t="s">
        <v>97</v>
      </c>
      <c r="D1194" s="34">
        <v>17.507058527688208</v>
      </c>
      <c r="E1194" s="35">
        <v>3</v>
      </c>
      <c r="F1194" s="113">
        <f t="shared" si="484"/>
        <v>240.72282099845862</v>
      </c>
      <c r="G1194" s="42">
        <v>0.1</v>
      </c>
      <c r="H1194" s="33" t="s">
        <v>153</v>
      </c>
      <c r="I1194" s="109">
        <f t="shared" si="502"/>
        <v>31.07198362279307</v>
      </c>
      <c r="J1194" s="108">
        <f t="shared" si="501"/>
        <v>0.15535991811396535</v>
      </c>
      <c r="K1194" s="126" t="str">
        <f t="shared" si="485"/>
        <v>DEJAR</v>
      </c>
      <c r="L1194" s="126" t="str">
        <f t="shared" si="486"/>
        <v>DEPURAR</v>
      </c>
      <c r="M1194" s="126" t="str">
        <f t="shared" si="487"/>
        <v>DEPURAR</v>
      </c>
    </row>
    <row r="1195" spans="1:13" x14ac:dyDescent="0.25">
      <c r="A1195" s="33" t="s">
        <v>72</v>
      </c>
      <c r="B1195" s="33">
        <v>6</v>
      </c>
      <c r="C1195" s="33" t="s">
        <v>97</v>
      </c>
      <c r="D1195" s="34">
        <v>24.828192093812369</v>
      </c>
      <c r="E1195" s="35">
        <v>2.5</v>
      </c>
      <c r="F1195" s="113">
        <f t="shared" si="484"/>
        <v>484.15128692714779</v>
      </c>
      <c r="G1195" s="42">
        <v>0.1</v>
      </c>
      <c r="H1195" s="33" t="s">
        <v>153</v>
      </c>
      <c r="I1195" s="109">
        <f t="shared" si="502"/>
        <v>25.248088908650967</v>
      </c>
      <c r="J1195" s="108">
        <f t="shared" si="501"/>
        <v>0.12624044454325481</v>
      </c>
      <c r="K1195" s="126" t="str">
        <f t="shared" si="485"/>
        <v>DEJAR</v>
      </c>
      <c r="L1195" s="126" t="str">
        <f t="shared" si="486"/>
        <v>DEPURAR</v>
      </c>
      <c r="M1195" s="126" t="str">
        <f t="shared" si="487"/>
        <v>DEPURAR</v>
      </c>
    </row>
    <row r="1196" spans="1:13" x14ac:dyDescent="0.25">
      <c r="A1196" s="33" t="s">
        <v>72</v>
      </c>
      <c r="B1196" s="33">
        <v>7</v>
      </c>
      <c r="C1196" s="33" t="s">
        <v>97</v>
      </c>
      <c r="D1196" s="34">
        <v>12.732406201955062</v>
      </c>
      <c r="E1196" s="35">
        <v>3</v>
      </c>
      <c r="F1196" s="113">
        <f t="shared" si="484"/>
        <v>127.32446730496986</v>
      </c>
      <c r="G1196" s="42">
        <v>0.1</v>
      </c>
      <c r="H1196" s="33" t="s">
        <v>153</v>
      </c>
      <c r="I1196" s="109">
        <f t="shared" si="502"/>
        <v>31.07198362279307</v>
      </c>
      <c r="J1196" s="108">
        <f t="shared" si="501"/>
        <v>0.15535991811396535</v>
      </c>
      <c r="K1196" s="126" t="str">
        <f t="shared" si="485"/>
        <v>DEJAR</v>
      </c>
      <c r="L1196" s="126" t="str">
        <f t="shared" si="486"/>
        <v>DEPURAR</v>
      </c>
      <c r="M1196" s="126" t="str">
        <f t="shared" si="487"/>
        <v>DEPURAR</v>
      </c>
    </row>
    <row r="1197" spans="1:13" x14ac:dyDescent="0.25">
      <c r="A1197" s="33" t="s">
        <v>72</v>
      </c>
      <c r="B1197" s="33">
        <v>8</v>
      </c>
      <c r="C1197" s="33" t="s">
        <v>97</v>
      </c>
      <c r="D1197" s="34">
        <v>25.464812403910123</v>
      </c>
      <c r="E1197" s="35">
        <v>4</v>
      </c>
      <c r="F1197" s="113">
        <f t="shared" si="484"/>
        <v>509.29786921987943</v>
      </c>
      <c r="G1197" s="42">
        <v>0.1</v>
      </c>
      <c r="H1197" s="33" t="s">
        <v>153</v>
      </c>
      <c r="I1197" s="109">
        <f t="shared" si="502"/>
        <v>42.22722295144743</v>
      </c>
      <c r="J1197" s="108">
        <f t="shared" si="501"/>
        <v>0.21113611475723715</v>
      </c>
      <c r="K1197" s="126" t="str">
        <f t="shared" si="485"/>
        <v>DEJAR</v>
      </c>
      <c r="L1197" s="126" t="str">
        <f t="shared" si="486"/>
        <v>DEPURAR</v>
      </c>
      <c r="M1197" s="126" t="str">
        <f t="shared" si="487"/>
        <v>DEPURAR</v>
      </c>
    </row>
    <row r="1198" spans="1:13" x14ac:dyDescent="0.25">
      <c r="A1198" s="33" t="s">
        <v>72</v>
      </c>
      <c r="B1198" s="33">
        <v>9</v>
      </c>
      <c r="C1198" s="33" t="s">
        <v>97</v>
      </c>
      <c r="D1198" s="34">
        <v>22.91833116351911</v>
      </c>
      <c r="E1198" s="35">
        <v>3</v>
      </c>
      <c r="F1198" s="113">
        <f t="shared" si="484"/>
        <v>412.53127406810228</v>
      </c>
      <c r="G1198" s="42">
        <v>0.1</v>
      </c>
      <c r="H1198" s="33" t="s">
        <v>153</v>
      </c>
      <c r="I1198" s="109">
        <f t="shared" si="502"/>
        <v>31.07198362279307</v>
      </c>
      <c r="J1198" s="108">
        <f t="shared" si="501"/>
        <v>0.15535991811396535</v>
      </c>
      <c r="K1198" s="126" t="str">
        <f t="shared" si="485"/>
        <v>DEJAR</v>
      </c>
      <c r="L1198" s="126" t="str">
        <f t="shared" si="486"/>
        <v>DEPURAR</v>
      </c>
      <c r="M1198" s="126" t="str">
        <f t="shared" si="487"/>
        <v>DEPURAR</v>
      </c>
    </row>
    <row r="1199" spans="1:13" x14ac:dyDescent="0.25">
      <c r="A1199" s="33" t="s">
        <v>72</v>
      </c>
      <c r="B1199" s="33">
        <v>10</v>
      </c>
      <c r="C1199" s="33" t="s">
        <v>97</v>
      </c>
      <c r="D1199" s="34">
        <v>14.323956977199444</v>
      </c>
      <c r="E1199" s="35">
        <v>2.5</v>
      </c>
      <c r="F1199" s="113">
        <f t="shared" si="484"/>
        <v>161.14502893285245</v>
      </c>
      <c r="G1199" s="42">
        <v>0.1</v>
      </c>
      <c r="H1199" s="33" t="s">
        <v>153</v>
      </c>
      <c r="I1199" s="109">
        <f t="shared" si="502"/>
        <v>25.248088908650967</v>
      </c>
      <c r="J1199" s="108">
        <f t="shared" si="501"/>
        <v>0.12624044454325481</v>
      </c>
      <c r="K1199" s="126" t="str">
        <f t="shared" si="485"/>
        <v>DEJAR</v>
      </c>
      <c r="L1199" s="126" t="str">
        <f t="shared" si="486"/>
        <v>DEPURAR</v>
      </c>
      <c r="M1199" s="126" t="str">
        <f t="shared" si="487"/>
        <v>DEPURAR</v>
      </c>
    </row>
    <row r="1200" spans="1:13" x14ac:dyDescent="0.25">
      <c r="A1200" s="33" t="s">
        <v>72</v>
      </c>
      <c r="B1200" s="33">
        <v>11</v>
      </c>
      <c r="C1200" s="33" t="s">
        <v>97</v>
      </c>
      <c r="D1200" s="34">
        <v>24.828192093812369</v>
      </c>
      <c r="E1200" s="35">
        <v>4</v>
      </c>
      <c r="F1200" s="113">
        <f t="shared" si="484"/>
        <v>484.15128692714779</v>
      </c>
      <c r="G1200" s="42">
        <v>0.1</v>
      </c>
      <c r="H1200" s="33" t="s">
        <v>153</v>
      </c>
      <c r="I1200" s="109">
        <f t="shared" si="502"/>
        <v>42.22722295144743</v>
      </c>
      <c r="J1200" s="108">
        <f t="shared" si="501"/>
        <v>0.21113611475723715</v>
      </c>
      <c r="K1200" s="126" t="str">
        <f t="shared" si="485"/>
        <v>DEJAR</v>
      </c>
      <c r="L1200" s="126" t="str">
        <f t="shared" si="486"/>
        <v>DEPURAR</v>
      </c>
      <c r="M1200" s="126" t="str">
        <f t="shared" si="487"/>
        <v>DEPURAR</v>
      </c>
    </row>
    <row r="1201" spans="1:13" x14ac:dyDescent="0.25">
      <c r="A1201" s="33" t="s">
        <v>72</v>
      </c>
      <c r="B1201" s="33">
        <v>12</v>
      </c>
      <c r="C1201" s="33" t="s">
        <v>97</v>
      </c>
      <c r="D1201" s="34">
        <v>14.323956977199444</v>
      </c>
      <c r="E1201" s="35">
        <v>3</v>
      </c>
      <c r="F1201" s="113">
        <f t="shared" si="484"/>
        <v>161.14502893285245</v>
      </c>
      <c r="G1201" s="42">
        <v>0.1</v>
      </c>
      <c r="H1201" s="33" t="s">
        <v>153</v>
      </c>
      <c r="I1201" s="109">
        <f t="shared" si="502"/>
        <v>31.07198362279307</v>
      </c>
      <c r="J1201" s="108">
        <f t="shared" si="501"/>
        <v>0.15535991811396535</v>
      </c>
      <c r="K1201" s="126" t="str">
        <f t="shared" si="485"/>
        <v>DEJAR</v>
      </c>
      <c r="L1201" s="126" t="str">
        <f t="shared" si="486"/>
        <v>DEPURAR</v>
      </c>
      <c r="M1201" s="126" t="str">
        <f t="shared" si="487"/>
        <v>DEPURAR</v>
      </c>
    </row>
    <row r="1202" spans="1:13" x14ac:dyDescent="0.25">
      <c r="A1202" s="33" t="s">
        <v>72</v>
      </c>
      <c r="B1202" s="33">
        <v>13</v>
      </c>
      <c r="C1202" s="33" t="s">
        <v>97</v>
      </c>
      <c r="D1202" s="34">
        <v>15.915507752443826</v>
      </c>
      <c r="E1202" s="35">
        <v>3</v>
      </c>
      <c r="F1202" s="113">
        <f t="shared" si="484"/>
        <v>198.94448016401537</v>
      </c>
      <c r="G1202" s="42">
        <v>0.1</v>
      </c>
      <c r="H1202" s="33" t="s">
        <v>153</v>
      </c>
      <c r="I1202" s="109">
        <f t="shared" si="502"/>
        <v>31.07198362279307</v>
      </c>
      <c r="J1202" s="108">
        <f t="shared" si="501"/>
        <v>0.15535991811396535</v>
      </c>
      <c r="K1202" s="126" t="str">
        <f t="shared" si="485"/>
        <v>DEJAR</v>
      </c>
      <c r="L1202" s="126" t="str">
        <f t="shared" si="486"/>
        <v>DEPURAR</v>
      </c>
      <c r="M1202" s="126" t="str">
        <f t="shared" si="487"/>
        <v>DEPURAR</v>
      </c>
    </row>
    <row r="1203" spans="1:13" x14ac:dyDescent="0.25">
      <c r="A1203" s="33" t="s">
        <v>72</v>
      </c>
      <c r="B1203" s="33">
        <v>14</v>
      </c>
      <c r="C1203" s="33" t="s">
        <v>97</v>
      </c>
      <c r="D1203" s="34">
        <v>28.647913954398888</v>
      </c>
      <c r="E1203" s="35">
        <v>6</v>
      </c>
      <c r="F1203" s="113">
        <f t="shared" si="484"/>
        <v>644.58011573140982</v>
      </c>
      <c r="G1203" s="42">
        <v>0.1</v>
      </c>
      <c r="H1203" s="33" t="s">
        <v>153</v>
      </c>
      <c r="I1203" s="109">
        <f t="shared" si="502"/>
        <v>62.957985757508652</v>
      </c>
      <c r="J1203" s="108">
        <f t="shared" si="501"/>
        <v>0.31478992878754319</v>
      </c>
      <c r="K1203" s="126" t="str">
        <f t="shared" si="485"/>
        <v>DEJAR</v>
      </c>
      <c r="L1203" s="126" t="str">
        <f t="shared" si="486"/>
        <v>DEJAR</v>
      </c>
      <c r="M1203" s="126" t="str">
        <f t="shared" si="487"/>
        <v>DEJAR</v>
      </c>
    </row>
    <row r="1204" spans="1:13" x14ac:dyDescent="0.25">
      <c r="A1204" s="33" t="s">
        <v>72</v>
      </c>
      <c r="B1204" s="33">
        <v>15</v>
      </c>
      <c r="C1204" s="33" t="s">
        <v>97</v>
      </c>
      <c r="D1204" s="34">
        <v>19.098609302932591</v>
      </c>
      <c r="E1204" s="35">
        <v>4</v>
      </c>
      <c r="F1204" s="113">
        <f t="shared" si="484"/>
        <v>286.48005143618212</v>
      </c>
      <c r="G1204" s="42">
        <v>0.1</v>
      </c>
      <c r="H1204" s="33" t="s">
        <v>153</v>
      </c>
      <c r="I1204" s="109">
        <f t="shared" si="502"/>
        <v>42.22722295144743</v>
      </c>
      <c r="J1204" s="108">
        <f t="shared" si="501"/>
        <v>0.21113611475723715</v>
      </c>
      <c r="K1204" s="126" t="str">
        <f t="shared" si="485"/>
        <v>DEJAR</v>
      </c>
      <c r="L1204" s="126" t="str">
        <f t="shared" si="486"/>
        <v>DEPURAR</v>
      </c>
      <c r="M1204" s="126" t="str">
        <f t="shared" si="487"/>
        <v>DEPURAR</v>
      </c>
    </row>
    <row r="1205" spans="1:13" x14ac:dyDescent="0.25">
      <c r="A1205" s="33" t="s">
        <v>72</v>
      </c>
      <c r="B1205" s="33">
        <v>16</v>
      </c>
      <c r="C1205" s="33" t="s">
        <v>97</v>
      </c>
      <c r="D1205" s="34">
        <v>13.369026512052814</v>
      </c>
      <c r="E1205" s="35">
        <v>2.5</v>
      </c>
      <c r="F1205" s="113">
        <f t="shared" si="484"/>
        <v>140.37522520372926</v>
      </c>
      <c r="G1205" s="42">
        <v>0.1</v>
      </c>
      <c r="H1205" s="33" t="s">
        <v>153</v>
      </c>
      <c r="I1205" s="109">
        <f t="shared" si="502"/>
        <v>25.248088908650967</v>
      </c>
      <c r="J1205" s="108">
        <f t="shared" si="501"/>
        <v>0.12624044454325481</v>
      </c>
      <c r="K1205" s="126" t="str">
        <f t="shared" si="485"/>
        <v>DEJAR</v>
      </c>
      <c r="L1205" s="126" t="str">
        <f t="shared" si="486"/>
        <v>DEPURAR</v>
      </c>
      <c r="M1205" s="126" t="str">
        <f t="shared" si="487"/>
        <v>DEPURAR</v>
      </c>
    </row>
    <row r="1206" spans="1:13" x14ac:dyDescent="0.25">
      <c r="A1206" s="33" t="s">
        <v>72</v>
      </c>
      <c r="B1206" s="33">
        <v>17</v>
      </c>
      <c r="C1206" s="33" t="s">
        <v>97</v>
      </c>
      <c r="D1206" s="34">
        <v>9.8676148065151725</v>
      </c>
      <c r="E1206" s="35">
        <v>3</v>
      </c>
      <c r="F1206" s="113">
        <f t="shared" si="484"/>
        <v>76.47425817504751</v>
      </c>
      <c r="G1206" s="42">
        <v>0.1</v>
      </c>
      <c r="H1206" s="33" t="s">
        <v>153</v>
      </c>
      <c r="I1206" s="109">
        <f t="shared" si="502"/>
        <v>31.07198362279307</v>
      </c>
      <c r="J1206" s="108">
        <f t="shared" si="501"/>
        <v>0.15535991811396535</v>
      </c>
      <c r="K1206" s="126" t="str">
        <f t="shared" si="485"/>
        <v>DEPURAR</v>
      </c>
      <c r="L1206" s="126" t="str">
        <f t="shared" si="486"/>
        <v>DEPURAR</v>
      </c>
      <c r="M1206" s="126" t="str">
        <f t="shared" si="487"/>
        <v>DEPURAR</v>
      </c>
    </row>
    <row r="1207" spans="1:13" x14ac:dyDescent="0.25">
      <c r="A1207" s="33" t="s">
        <v>72</v>
      </c>
      <c r="B1207" s="33">
        <v>18</v>
      </c>
      <c r="C1207" s="33" t="s">
        <v>97</v>
      </c>
      <c r="D1207" s="34">
        <v>16.870438217590458</v>
      </c>
      <c r="E1207" s="35">
        <v>2.5</v>
      </c>
      <c r="F1207" s="113">
        <f t="shared" si="484"/>
        <v>223.53401791228774</v>
      </c>
      <c r="G1207" s="42">
        <v>0.1</v>
      </c>
      <c r="H1207" s="33" t="s">
        <v>153</v>
      </c>
      <c r="I1207" s="109">
        <f t="shared" si="502"/>
        <v>25.248088908650967</v>
      </c>
      <c r="J1207" s="108">
        <f t="shared" si="501"/>
        <v>0.12624044454325481</v>
      </c>
      <c r="K1207" s="126" t="str">
        <f t="shared" si="485"/>
        <v>DEJAR</v>
      </c>
      <c r="L1207" s="126" t="str">
        <f t="shared" si="486"/>
        <v>DEPURAR</v>
      </c>
      <c r="M1207" s="126" t="str">
        <f t="shared" si="487"/>
        <v>DEPURAR</v>
      </c>
    </row>
    <row r="1208" spans="1:13" x14ac:dyDescent="0.25">
      <c r="A1208" s="33" t="s">
        <v>72</v>
      </c>
      <c r="B1208" s="33">
        <v>19</v>
      </c>
      <c r="C1208" s="33" t="s">
        <v>97</v>
      </c>
      <c r="D1208" s="34">
        <v>13.687336667101691</v>
      </c>
      <c r="E1208" s="35">
        <v>3</v>
      </c>
      <c r="F1208" s="113">
        <f t="shared" si="484"/>
        <v>147.13933752930578</v>
      </c>
      <c r="G1208" s="42">
        <v>0.1</v>
      </c>
      <c r="H1208" s="33" t="s">
        <v>153</v>
      </c>
      <c r="I1208" s="109">
        <f t="shared" si="502"/>
        <v>31.07198362279307</v>
      </c>
      <c r="J1208" s="108">
        <f t="shared" si="501"/>
        <v>0.15535991811396535</v>
      </c>
      <c r="K1208" s="126" t="str">
        <f t="shared" si="485"/>
        <v>DEJAR</v>
      </c>
      <c r="L1208" s="126" t="str">
        <f t="shared" si="486"/>
        <v>DEPURAR</v>
      </c>
      <c r="M1208" s="126" t="str">
        <f t="shared" si="487"/>
        <v>DEPURAR</v>
      </c>
    </row>
    <row r="1209" spans="1:13" x14ac:dyDescent="0.25">
      <c r="A1209" s="33" t="s">
        <v>72</v>
      </c>
      <c r="B1209" s="33">
        <v>20</v>
      </c>
      <c r="C1209" s="33" t="s">
        <v>97</v>
      </c>
      <c r="D1209" s="34">
        <v>22.281710853421359</v>
      </c>
      <c r="E1209" s="42">
        <v>2.5</v>
      </c>
      <c r="F1209" s="113">
        <f t="shared" si="484"/>
        <v>389.93118112147022</v>
      </c>
      <c r="G1209" s="42">
        <v>0.1</v>
      </c>
      <c r="H1209" s="33" t="s">
        <v>153</v>
      </c>
      <c r="I1209" s="109">
        <f t="shared" si="502"/>
        <v>25.248088908650967</v>
      </c>
      <c r="J1209" s="108">
        <f t="shared" si="501"/>
        <v>0.12624044454325481</v>
      </c>
      <c r="K1209" s="126" t="str">
        <f t="shared" si="485"/>
        <v>DEJAR</v>
      </c>
      <c r="L1209" s="126" t="str">
        <f t="shared" si="486"/>
        <v>DEPURAR</v>
      </c>
      <c r="M1209" s="126" t="str">
        <f t="shared" si="487"/>
        <v>DEPURAR</v>
      </c>
    </row>
    <row r="1210" spans="1:13" x14ac:dyDescent="0.25">
      <c r="A1210" s="33" t="s">
        <v>72</v>
      </c>
      <c r="B1210" s="33">
        <v>21</v>
      </c>
      <c r="C1210" s="33" t="s">
        <v>97</v>
      </c>
      <c r="D1210" s="34">
        <v>22.91833116351911</v>
      </c>
      <c r="E1210" s="42">
        <v>3</v>
      </c>
      <c r="F1210" s="113">
        <f t="shared" si="484"/>
        <v>412.53127406810228</v>
      </c>
      <c r="G1210" s="42">
        <v>0.1</v>
      </c>
      <c r="H1210" s="33" t="s">
        <v>153</v>
      </c>
      <c r="I1210" s="109">
        <f t="shared" si="502"/>
        <v>31.07198362279307</v>
      </c>
      <c r="J1210" s="108">
        <f t="shared" si="501"/>
        <v>0.15535991811396535</v>
      </c>
      <c r="K1210" s="126" t="str">
        <f t="shared" si="485"/>
        <v>DEJAR</v>
      </c>
      <c r="L1210" s="126" t="str">
        <f t="shared" si="486"/>
        <v>DEPURAR</v>
      </c>
      <c r="M1210" s="126" t="str">
        <f t="shared" si="487"/>
        <v>DEPURAR</v>
      </c>
    </row>
    <row r="1211" spans="1:13" x14ac:dyDescent="0.25">
      <c r="A1211" s="33" t="s">
        <v>72</v>
      </c>
      <c r="B1211" s="33">
        <v>22</v>
      </c>
      <c r="C1211" s="33" t="s">
        <v>105</v>
      </c>
      <c r="D1211" s="34">
        <v>42.335250621500577</v>
      </c>
      <c r="E1211" s="42">
        <v>17</v>
      </c>
      <c r="F1211" s="113">
        <f t="shared" si="484"/>
        <v>1407.6515638485071</v>
      </c>
      <c r="G1211" s="42">
        <v>0.1</v>
      </c>
      <c r="H1211" s="33" t="s">
        <v>170</v>
      </c>
      <c r="I1211" s="107">
        <f>0.13647*D1211^2.38351</f>
        <v>1028.7219288088575</v>
      </c>
      <c r="J1211" s="108">
        <f>(I1211/1000)*0.5/G1211</f>
        <v>5.1436096440442869</v>
      </c>
      <c r="K1211" s="126" t="str">
        <f t="shared" si="485"/>
        <v>DEJAR</v>
      </c>
      <c r="L1211" s="126" t="str">
        <f t="shared" si="486"/>
        <v>DEJAR</v>
      </c>
      <c r="M1211" s="126" t="str">
        <f t="shared" si="487"/>
        <v>DEJAR</v>
      </c>
    </row>
    <row r="1212" spans="1:13" x14ac:dyDescent="0.25">
      <c r="A1212" s="33" t="s">
        <v>72</v>
      </c>
      <c r="B1212" s="33">
        <v>23</v>
      </c>
      <c r="C1212" s="33" t="s">
        <v>97</v>
      </c>
      <c r="D1212" s="34">
        <v>17.507058527688208</v>
      </c>
      <c r="E1212" s="42">
        <v>4</v>
      </c>
      <c r="F1212" s="113">
        <f t="shared" si="484"/>
        <v>240.72282099845862</v>
      </c>
      <c r="G1212" s="42">
        <v>0.1</v>
      </c>
      <c r="H1212" s="33" t="s">
        <v>153</v>
      </c>
      <c r="I1212" s="109">
        <f t="shared" ref="I1212:I1216" si="503">6.666+(12.826*(E1212)^0.5)*LN(E1212)</f>
        <v>42.22722295144743</v>
      </c>
      <c r="J1212" s="108">
        <f t="shared" ref="J1212:J1216" si="504">(I1212/1000)*0.5/G1212</f>
        <v>0.21113611475723715</v>
      </c>
      <c r="K1212" s="126" t="str">
        <f t="shared" si="485"/>
        <v>DEJAR</v>
      </c>
      <c r="L1212" s="126" t="str">
        <f t="shared" si="486"/>
        <v>DEPURAR</v>
      </c>
      <c r="M1212" s="126" t="str">
        <f t="shared" si="487"/>
        <v>DEPURAR</v>
      </c>
    </row>
    <row r="1213" spans="1:13" x14ac:dyDescent="0.25">
      <c r="A1213" s="33" t="s">
        <v>72</v>
      </c>
      <c r="B1213" s="33">
        <v>24</v>
      </c>
      <c r="C1213" s="33" t="s">
        <v>97</v>
      </c>
      <c r="D1213" s="34">
        <v>22.91833116351911</v>
      </c>
      <c r="E1213" s="42">
        <v>4</v>
      </c>
      <c r="F1213" s="113">
        <f t="shared" si="484"/>
        <v>412.53127406810228</v>
      </c>
      <c r="G1213" s="42">
        <v>0.1</v>
      </c>
      <c r="H1213" s="33" t="s">
        <v>153</v>
      </c>
      <c r="I1213" s="109">
        <f t="shared" si="503"/>
        <v>42.22722295144743</v>
      </c>
      <c r="J1213" s="108">
        <f t="shared" si="504"/>
        <v>0.21113611475723715</v>
      </c>
      <c r="K1213" s="126" t="str">
        <f t="shared" si="485"/>
        <v>DEJAR</v>
      </c>
      <c r="L1213" s="126" t="str">
        <f t="shared" si="486"/>
        <v>DEPURAR</v>
      </c>
      <c r="M1213" s="126" t="str">
        <f t="shared" si="487"/>
        <v>DEPURAR</v>
      </c>
    </row>
    <row r="1214" spans="1:13" x14ac:dyDescent="0.25">
      <c r="A1214" s="33" t="s">
        <v>72</v>
      </c>
      <c r="B1214" s="33">
        <v>25</v>
      </c>
      <c r="C1214" s="33" t="s">
        <v>97</v>
      </c>
      <c r="D1214" s="34">
        <v>16.552128062541581</v>
      </c>
      <c r="E1214" s="42">
        <v>4</v>
      </c>
      <c r="F1214" s="113">
        <f t="shared" si="484"/>
        <v>215.17834974539909</v>
      </c>
      <c r="G1214" s="42">
        <v>0.1</v>
      </c>
      <c r="H1214" s="33" t="s">
        <v>153</v>
      </c>
      <c r="I1214" s="109">
        <f t="shared" si="503"/>
        <v>42.22722295144743</v>
      </c>
      <c r="J1214" s="108">
        <f t="shared" si="504"/>
        <v>0.21113611475723715</v>
      </c>
      <c r="K1214" s="126" t="str">
        <f t="shared" si="485"/>
        <v>DEJAR</v>
      </c>
      <c r="L1214" s="126" t="str">
        <f t="shared" si="486"/>
        <v>DEPURAR</v>
      </c>
      <c r="M1214" s="126" t="str">
        <f t="shared" si="487"/>
        <v>DEPURAR</v>
      </c>
    </row>
    <row r="1215" spans="1:13" x14ac:dyDescent="0.25">
      <c r="A1215" s="33" t="s">
        <v>72</v>
      </c>
      <c r="B1215" s="33">
        <v>26</v>
      </c>
      <c r="C1215" s="33" t="s">
        <v>97</v>
      </c>
      <c r="D1215" s="34">
        <v>12.095785891857309</v>
      </c>
      <c r="E1215" s="42">
        <v>3</v>
      </c>
      <c r="F1215" s="113">
        <f t="shared" si="484"/>
        <v>114.91033174273529</v>
      </c>
      <c r="G1215" s="42">
        <v>0.1</v>
      </c>
      <c r="H1215" s="33" t="s">
        <v>153</v>
      </c>
      <c r="I1215" s="109">
        <f t="shared" si="503"/>
        <v>31.07198362279307</v>
      </c>
      <c r="J1215" s="108">
        <f t="shared" si="504"/>
        <v>0.15535991811396535</v>
      </c>
      <c r="K1215" s="126" t="str">
        <f t="shared" si="485"/>
        <v>DEJAR</v>
      </c>
      <c r="L1215" s="126" t="str">
        <f t="shared" si="486"/>
        <v>DEPURAR</v>
      </c>
      <c r="M1215" s="126" t="str">
        <f t="shared" si="487"/>
        <v>DEPURAR</v>
      </c>
    </row>
    <row r="1216" spans="1:13" x14ac:dyDescent="0.25">
      <c r="A1216" s="33" t="s">
        <v>72</v>
      </c>
      <c r="B1216" s="33">
        <v>27</v>
      </c>
      <c r="C1216" s="33" t="s">
        <v>97</v>
      </c>
      <c r="D1216" s="34">
        <v>23.873261628665741</v>
      </c>
      <c r="E1216" s="42">
        <v>3</v>
      </c>
      <c r="F1216" s="113">
        <f t="shared" si="484"/>
        <v>447.62508036903466</v>
      </c>
      <c r="G1216" s="42">
        <v>0.1</v>
      </c>
      <c r="H1216" s="33" t="s">
        <v>153</v>
      </c>
      <c r="I1216" s="109">
        <f t="shared" si="503"/>
        <v>31.07198362279307</v>
      </c>
      <c r="J1216" s="108">
        <f t="shared" si="504"/>
        <v>0.15535991811396535</v>
      </c>
      <c r="K1216" s="126" t="str">
        <f t="shared" si="485"/>
        <v>DEJAR</v>
      </c>
      <c r="L1216" s="126" t="str">
        <f t="shared" si="486"/>
        <v>DEPURAR</v>
      </c>
      <c r="M1216" s="126" t="str">
        <f t="shared" si="487"/>
        <v>DEPURAR</v>
      </c>
    </row>
    <row r="1217" spans="1:13" x14ac:dyDescent="0.25">
      <c r="A1217" s="33" t="s">
        <v>72</v>
      </c>
      <c r="B1217" s="33">
        <v>28</v>
      </c>
      <c r="C1217" s="33" t="s">
        <v>99</v>
      </c>
      <c r="D1217" s="34">
        <v>14.323956977199444</v>
      </c>
      <c r="E1217" s="42">
        <v>6</v>
      </c>
      <c r="F1217" s="113">
        <f t="shared" si="484"/>
        <v>161.14502893285245</v>
      </c>
      <c r="G1217" s="42">
        <v>0.1</v>
      </c>
      <c r="H1217" s="33" t="s">
        <v>170</v>
      </c>
      <c r="I1217" s="107">
        <f>0.13647*D1217^2.38351</f>
        <v>77.718593342580505</v>
      </c>
      <c r="J1217" s="108">
        <f>(I1217/1000)*0.5/G1217</f>
        <v>0.3885929667129025</v>
      </c>
      <c r="K1217" s="126" t="str">
        <f t="shared" si="485"/>
        <v>DEJAR</v>
      </c>
      <c r="L1217" s="126" t="str">
        <f t="shared" si="486"/>
        <v>DEJAR</v>
      </c>
      <c r="M1217" s="126" t="str">
        <f t="shared" si="487"/>
        <v>DEJAR</v>
      </c>
    </row>
    <row r="1218" spans="1:13" x14ac:dyDescent="0.25">
      <c r="A1218" s="33" t="s">
        <v>72</v>
      </c>
      <c r="B1218" s="33">
        <v>29</v>
      </c>
      <c r="C1218" s="33" t="s">
        <v>97</v>
      </c>
      <c r="D1218" s="34">
        <v>19.098609302932591</v>
      </c>
      <c r="E1218" s="42">
        <v>3</v>
      </c>
      <c r="F1218" s="113">
        <f t="shared" si="484"/>
        <v>286.48005143618212</v>
      </c>
      <c r="G1218" s="42">
        <v>0.1</v>
      </c>
      <c r="H1218" s="33" t="s">
        <v>153</v>
      </c>
      <c r="I1218" s="109">
        <f t="shared" ref="I1218:I1236" si="505">6.666+(12.826*(E1218)^0.5)*LN(E1218)</f>
        <v>31.07198362279307</v>
      </c>
      <c r="J1218" s="108">
        <f t="shared" ref="J1218:J1236" si="506">(I1218/1000)*0.5/G1218</f>
        <v>0.15535991811396535</v>
      </c>
      <c r="K1218" s="126" t="str">
        <f t="shared" si="485"/>
        <v>DEJAR</v>
      </c>
      <c r="L1218" s="126" t="str">
        <f t="shared" si="486"/>
        <v>DEPURAR</v>
      </c>
      <c r="M1218" s="126" t="str">
        <f t="shared" si="487"/>
        <v>DEPURAR</v>
      </c>
    </row>
    <row r="1219" spans="1:13" x14ac:dyDescent="0.25">
      <c r="A1219" s="33" t="s">
        <v>72</v>
      </c>
      <c r="B1219" s="33">
        <v>30</v>
      </c>
      <c r="C1219" s="33" t="s">
        <v>97</v>
      </c>
      <c r="D1219" s="34">
        <v>24.191571783714618</v>
      </c>
      <c r="E1219" s="42">
        <v>3</v>
      </c>
      <c r="F1219" s="113">
        <f t="shared" ref="F1219:F1282" si="507">(3.1416/4)*D1219^2</f>
        <v>459.64132697094118</v>
      </c>
      <c r="G1219" s="42">
        <v>0.1</v>
      </c>
      <c r="H1219" s="33" t="s">
        <v>153</v>
      </c>
      <c r="I1219" s="109">
        <f t="shared" si="505"/>
        <v>31.07198362279307</v>
      </c>
      <c r="J1219" s="108">
        <f t="shared" si="506"/>
        <v>0.15535991811396535</v>
      </c>
      <c r="K1219" s="126" t="str">
        <f t="shared" ref="K1219:K1282" si="508">+IF(D1219&gt;=10,"DEJAR","DEPURAR")</f>
        <v>DEJAR</v>
      </c>
      <c r="L1219" s="126" t="str">
        <f t="shared" ref="L1219:L1282" si="509">+IF(E1219&gt;=5,"DEJAR","DEPURAR")</f>
        <v>DEPURAR</v>
      </c>
      <c r="M1219" s="126" t="str">
        <f t="shared" ref="M1219:M1282" si="510">+IF(AND(K1219="DEJAR",L1219="DEJAR"),"DEJAR","DEPURAR")</f>
        <v>DEPURAR</v>
      </c>
    </row>
    <row r="1220" spans="1:13" x14ac:dyDescent="0.25">
      <c r="A1220" s="33" t="s">
        <v>72</v>
      </c>
      <c r="B1220" s="33">
        <v>32</v>
      </c>
      <c r="C1220" s="33" t="s">
        <v>97</v>
      </c>
      <c r="D1220" s="34">
        <v>25.464812403910123</v>
      </c>
      <c r="E1220" s="42">
        <v>2.5</v>
      </c>
      <c r="F1220" s="113">
        <f t="shared" si="507"/>
        <v>509.29786921987943</v>
      </c>
      <c r="G1220" s="42">
        <v>0.1</v>
      </c>
      <c r="H1220" s="33" t="s">
        <v>153</v>
      </c>
      <c r="I1220" s="109">
        <f t="shared" si="505"/>
        <v>25.248088908650967</v>
      </c>
      <c r="J1220" s="108">
        <f t="shared" si="506"/>
        <v>0.12624044454325481</v>
      </c>
      <c r="K1220" s="126" t="str">
        <f t="shared" si="508"/>
        <v>DEJAR</v>
      </c>
      <c r="L1220" s="126" t="str">
        <f t="shared" si="509"/>
        <v>DEPURAR</v>
      </c>
      <c r="M1220" s="126" t="str">
        <f t="shared" si="510"/>
        <v>DEPURAR</v>
      </c>
    </row>
    <row r="1221" spans="1:13" x14ac:dyDescent="0.25">
      <c r="A1221" s="33" t="s">
        <v>72</v>
      </c>
      <c r="B1221" s="33">
        <v>33</v>
      </c>
      <c r="C1221" s="33" t="s">
        <v>97</v>
      </c>
      <c r="D1221" s="34">
        <v>23.873261628665741</v>
      </c>
      <c r="E1221" s="42">
        <v>4</v>
      </c>
      <c r="F1221" s="113">
        <f t="shared" si="507"/>
        <v>447.62508036903466</v>
      </c>
      <c r="G1221" s="42">
        <v>0.1</v>
      </c>
      <c r="H1221" s="33" t="s">
        <v>153</v>
      </c>
      <c r="I1221" s="109">
        <f t="shared" si="505"/>
        <v>42.22722295144743</v>
      </c>
      <c r="J1221" s="108">
        <f t="shared" si="506"/>
        <v>0.21113611475723715</v>
      </c>
      <c r="K1221" s="126" t="str">
        <f t="shared" si="508"/>
        <v>DEJAR</v>
      </c>
      <c r="L1221" s="126" t="str">
        <f t="shared" si="509"/>
        <v>DEPURAR</v>
      </c>
      <c r="M1221" s="126" t="str">
        <f t="shared" si="510"/>
        <v>DEPURAR</v>
      </c>
    </row>
    <row r="1222" spans="1:13" x14ac:dyDescent="0.25">
      <c r="A1222" s="33" t="s">
        <v>72</v>
      </c>
      <c r="B1222" s="33">
        <v>34</v>
      </c>
      <c r="C1222" s="33" t="s">
        <v>97</v>
      </c>
      <c r="D1222" s="34">
        <v>10.822545271661802</v>
      </c>
      <c r="E1222" s="42">
        <v>4</v>
      </c>
      <c r="F1222" s="113">
        <f t="shared" si="507"/>
        <v>91.99192762784071</v>
      </c>
      <c r="G1222" s="42">
        <v>0.1</v>
      </c>
      <c r="H1222" s="33" t="s">
        <v>153</v>
      </c>
      <c r="I1222" s="109">
        <f t="shared" si="505"/>
        <v>42.22722295144743</v>
      </c>
      <c r="J1222" s="108">
        <f t="shared" si="506"/>
        <v>0.21113611475723715</v>
      </c>
      <c r="K1222" s="126" t="str">
        <f t="shared" si="508"/>
        <v>DEJAR</v>
      </c>
      <c r="L1222" s="126" t="str">
        <f t="shared" si="509"/>
        <v>DEPURAR</v>
      </c>
      <c r="M1222" s="126" t="str">
        <f t="shared" si="510"/>
        <v>DEPURAR</v>
      </c>
    </row>
    <row r="1223" spans="1:13" x14ac:dyDescent="0.25">
      <c r="A1223" s="33" t="s">
        <v>72</v>
      </c>
      <c r="B1223" s="33">
        <v>35</v>
      </c>
      <c r="C1223" s="33" t="s">
        <v>97</v>
      </c>
      <c r="D1223" s="34">
        <v>22.91833116351911</v>
      </c>
      <c r="E1223" s="42">
        <v>3</v>
      </c>
      <c r="F1223" s="113">
        <f t="shared" si="507"/>
        <v>412.53127406810228</v>
      </c>
      <c r="G1223" s="42">
        <v>0.1</v>
      </c>
      <c r="H1223" s="33" t="s">
        <v>153</v>
      </c>
      <c r="I1223" s="109">
        <f t="shared" si="505"/>
        <v>31.07198362279307</v>
      </c>
      <c r="J1223" s="108">
        <f t="shared" si="506"/>
        <v>0.15535991811396535</v>
      </c>
      <c r="K1223" s="126" t="str">
        <f t="shared" si="508"/>
        <v>DEJAR</v>
      </c>
      <c r="L1223" s="126" t="str">
        <f t="shared" si="509"/>
        <v>DEPURAR</v>
      </c>
      <c r="M1223" s="126" t="str">
        <f t="shared" si="510"/>
        <v>DEPURAR</v>
      </c>
    </row>
    <row r="1224" spans="1:13" x14ac:dyDescent="0.25">
      <c r="A1224" s="33" t="s">
        <v>72</v>
      </c>
      <c r="B1224" s="33">
        <v>36</v>
      </c>
      <c r="C1224" s="33" t="s">
        <v>97</v>
      </c>
      <c r="D1224" s="34">
        <v>10.504235116612925</v>
      </c>
      <c r="E1224" s="42">
        <v>4</v>
      </c>
      <c r="F1224" s="113">
        <f t="shared" si="507"/>
        <v>86.660215559445092</v>
      </c>
      <c r="G1224" s="42">
        <v>0.1</v>
      </c>
      <c r="H1224" s="33" t="s">
        <v>153</v>
      </c>
      <c r="I1224" s="109">
        <f t="shared" si="505"/>
        <v>42.22722295144743</v>
      </c>
      <c r="J1224" s="108">
        <f t="shared" si="506"/>
        <v>0.21113611475723715</v>
      </c>
      <c r="K1224" s="126" t="str">
        <f t="shared" si="508"/>
        <v>DEJAR</v>
      </c>
      <c r="L1224" s="126" t="str">
        <f t="shared" si="509"/>
        <v>DEPURAR</v>
      </c>
      <c r="M1224" s="126" t="str">
        <f t="shared" si="510"/>
        <v>DEPURAR</v>
      </c>
    </row>
    <row r="1225" spans="1:13" x14ac:dyDescent="0.25">
      <c r="A1225" s="33" t="s">
        <v>72</v>
      </c>
      <c r="B1225" s="33">
        <v>37</v>
      </c>
      <c r="C1225" s="33" t="s">
        <v>97</v>
      </c>
      <c r="D1225" s="34">
        <v>17.507058527688208</v>
      </c>
      <c r="E1225" s="42">
        <v>3</v>
      </c>
      <c r="F1225" s="113">
        <f t="shared" si="507"/>
        <v>240.72282099845862</v>
      </c>
      <c r="G1225" s="42">
        <v>0.1</v>
      </c>
      <c r="H1225" s="33" t="s">
        <v>153</v>
      </c>
      <c r="I1225" s="109">
        <f t="shared" si="505"/>
        <v>31.07198362279307</v>
      </c>
      <c r="J1225" s="108">
        <f t="shared" si="506"/>
        <v>0.15535991811396535</v>
      </c>
      <c r="K1225" s="126" t="str">
        <f t="shared" si="508"/>
        <v>DEJAR</v>
      </c>
      <c r="L1225" s="126" t="str">
        <f t="shared" si="509"/>
        <v>DEPURAR</v>
      </c>
      <c r="M1225" s="126" t="str">
        <f t="shared" si="510"/>
        <v>DEPURAR</v>
      </c>
    </row>
    <row r="1226" spans="1:13" x14ac:dyDescent="0.25">
      <c r="A1226" s="33" t="s">
        <v>72</v>
      </c>
      <c r="B1226" s="33">
        <v>38</v>
      </c>
      <c r="C1226" s="33" t="s">
        <v>97</v>
      </c>
      <c r="D1226" s="34">
        <v>14.642267132248321</v>
      </c>
      <c r="E1226" s="42">
        <v>2</v>
      </c>
      <c r="F1226" s="113">
        <f t="shared" si="507"/>
        <v>168.38660801082264</v>
      </c>
      <c r="G1226" s="42">
        <v>0.1</v>
      </c>
      <c r="H1226" s="33" t="s">
        <v>153</v>
      </c>
      <c r="I1226" s="109">
        <f t="shared" si="505"/>
        <v>19.238790948127587</v>
      </c>
      <c r="J1226" s="108">
        <f t="shared" si="506"/>
        <v>9.6193954740637924E-2</v>
      </c>
      <c r="K1226" s="126" t="str">
        <f t="shared" si="508"/>
        <v>DEJAR</v>
      </c>
      <c r="L1226" s="126" t="str">
        <f t="shared" si="509"/>
        <v>DEPURAR</v>
      </c>
      <c r="M1226" s="126" t="str">
        <f t="shared" si="510"/>
        <v>DEPURAR</v>
      </c>
    </row>
    <row r="1227" spans="1:13" x14ac:dyDescent="0.25">
      <c r="A1227" s="33" t="s">
        <v>72</v>
      </c>
      <c r="B1227" s="33">
        <v>39</v>
      </c>
      <c r="C1227" s="33" t="s">
        <v>97</v>
      </c>
      <c r="D1227" s="34">
        <v>12.095785891857309</v>
      </c>
      <c r="E1227" s="42">
        <v>4</v>
      </c>
      <c r="F1227" s="113">
        <f t="shared" si="507"/>
        <v>114.91033174273529</v>
      </c>
      <c r="G1227" s="42">
        <v>0.1</v>
      </c>
      <c r="H1227" s="33" t="s">
        <v>153</v>
      </c>
      <c r="I1227" s="109">
        <f t="shared" si="505"/>
        <v>42.22722295144743</v>
      </c>
      <c r="J1227" s="108">
        <f t="shared" si="506"/>
        <v>0.21113611475723715</v>
      </c>
      <c r="K1227" s="126" t="str">
        <f t="shared" si="508"/>
        <v>DEJAR</v>
      </c>
      <c r="L1227" s="126" t="str">
        <f t="shared" si="509"/>
        <v>DEPURAR</v>
      </c>
      <c r="M1227" s="126" t="str">
        <f t="shared" si="510"/>
        <v>DEPURAR</v>
      </c>
    </row>
    <row r="1228" spans="1:13" x14ac:dyDescent="0.25">
      <c r="A1228" s="33" t="s">
        <v>72</v>
      </c>
      <c r="B1228" s="33">
        <v>40</v>
      </c>
      <c r="C1228" s="33" t="s">
        <v>97</v>
      </c>
      <c r="D1228" s="34">
        <v>13.369026512052814</v>
      </c>
      <c r="E1228" s="42">
        <v>2</v>
      </c>
      <c r="F1228" s="113">
        <f t="shared" si="507"/>
        <v>140.37522520372926</v>
      </c>
      <c r="G1228" s="42">
        <v>0.1</v>
      </c>
      <c r="H1228" s="33" t="s">
        <v>153</v>
      </c>
      <c r="I1228" s="109">
        <f t="shared" si="505"/>
        <v>19.238790948127587</v>
      </c>
      <c r="J1228" s="108">
        <f t="shared" si="506"/>
        <v>9.6193954740637924E-2</v>
      </c>
      <c r="K1228" s="126" t="str">
        <f t="shared" si="508"/>
        <v>DEJAR</v>
      </c>
      <c r="L1228" s="126" t="str">
        <f t="shared" si="509"/>
        <v>DEPURAR</v>
      </c>
      <c r="M1228" s="126" t="str">
        <f t="shared" si="510"/>
        <v>DEPURAR</v>
      </c>
    </row>
    <row r="1229" spans="1:13" x14ac:dyDescent="0.25">
      <c r="A1229" s="33" t="s">
        <v>72</v>
      </c>
      <c r="B1229" s="33">
        <v>41</v>
      </c>
      <c r="C1229" s="33" t="s">
        <v>97</v>
      </c>
      <c r="D1229" s="34">
        <v>12.732406201955062</v>
      </c>
      <c r="E1229" s="42">
        <v>4.5</v>
      </c>
      <c r="F1229" s="113">
        <f t="shared" si="507"/>
        <v>127.32446730496986</v>
      </c>
      <c r="G1229" s="42">
        <v>0.1</v>
      </c>
      <c r="H1229" s="33" t="s">
        <v>153</v>
      </c>
      <c r="I1229" s="109">
        <f t="shared" si="505"/>
        <v>47.589020124374471</v>
      </c>
      <c r="J1229" s="108">
        <f t="shared" si="506"/>
        <v>0.23794510062187235</v>
      </c>
      <c r="K1229" s="126" t="str">
        <f t="shared" si="508"/>
        <v>DEJAR</v>
      </c>
      <c r="L1229" s="126" t="str">
        <f t="shared" si="509"/>
        <v>DEPURAR</v>
      </c>
      <c r="M1229" s="126" t="str">
        <f t="shared" si="510"/>
        <v>DEPURAR</v>
      </c>
    </row>
    <row r="1230" spans="1:13" x14ac:dyDescent="0.25">
      <c r="A1230" s="33" t="s">
        <v>72</v>
      </c>
      <c r="B1230" s="33">
        <v>42</v>
      </c>
      <c r="C1230" s="33" t="s">
        <v>97</v>
      </c>
      <c r="D1230" s="34">
        <v>13.369026512052814</v>
      </c>
      <c r="E1230" s="42">
        <v>2</v>
      </c>
      <c r="F1230" s="113">
        <f t="shared" si="507"/>
        <v>140.37522520372926</v>
      </c>
      <c r="G1230" s="42">
        <v>0.1</v>
      </c>
      <c r="H1230" s="33" t="s">
        <v>153</v>
      </c>
      <c r="I1230" s="109">
        <f t="shared" si="505"/>
        <v>19.238790948127587</v>
      </c>
      <c r="J1230" s="108">
        <f t="shared" si="506"/>
        <v>9.6193954740637924E-2</v>
      </c>
      <c r="K1230" s="126" t="str">
        <f t="shared" si="508"/>
        <v>DEJAR</v>
      </c>
      <c r="L1230" s="126" t="str">
        <f t="shared" si="509"/>
        <v>DEPURAR</v>
      </c>
      <c r="M1230" s="126" t="str">
        <f t="shared" si="510"/>
        <v>DEPURAR</v>
      </c>
    </row>
    <row r="1231" spans="1:13" x14ac:dyDescent="0.25">
      <c r="A1231" s="33" t="s">
        <v>72</v>
      </c>
      <c r="B1231" s="33">
        <v>43</v>
      </c>
      <c r="C1231" s="33" t="s">
        <v>97</v>
      </c>
      <c r="D1231" s="34">
        <v>10.504235116612925</v>
      </c>
      <c r="E1231" s="42">
        <v>4</v>
      </c>
      <c r="F1231" s="113">
        <f t="shared" si="507"/>
        <v>86.660215559445092</v>
      </c>
      <c r="G1231" s="42">
        <v>0.1</v>
      </c>
      <c r="H1231" s="33" t="s">
        <v>153</v>
      </c>
      <c r="I1231" s="109">
        <f t="shared" si="505"/>
        <v>42.22722295144743</v>
      </c>
      <c r="J1231" s="108">
        <f t="shared" si="506"/>
        <v>0.21113611475723715</v>
      </c>
      <c r="K1231" s="126" t="str">
        <f t="shared" si="508"/>
        <v>DEJAR</v>
      </c>
      <c r="L1231" s="126" t="str">
        <f t="shared" si="509"/>
        <v>DEPURAR</v>
      </c>
      <c r="M1231" s="126" t="str">
        <f t="shared" si="510"/>
        <v>DEPURAR</v>
      </c>
    </row>
    <row r="1232" spans="1:13" x14ac:dyDescent="0.25">
      <c r="A1232" s="33" t="s">
        <v>72</v>
      </c>
      <c r="B1232" s="33">
        <v>44</v>
      </c>
      <c r="C1232" s="33" t="s">
        <v>97</v>
      </c>
      <c r="D1232" s="34">
        <v>13.369026512052814</v>
      </c>
      <c r="E1232" s="42">
        <v>2</v>
      </c>
      <c r="F1232" s="113">
        <f t="shared" si="507"/>
        <v>140.37522520372926</v>
      </c>
      <c r="G1232" s="42">
        <v>0.1</v>
      </c>
      <c r="H1232" s="33" t="s">
        <v>153</v>
      </c>
      <c r="I1232" s="109">
        <f t="shared" si="505"/>
        <v>19.238790948127587</v>
      </c>
      <c r="J1232" s="108">
        <f t="shared" si="506"/>
        <v>9.6193954740637924E-2</v>
      </c>
      <c r="K1232" s="126" t="str">
        <f t="shared" si="508"/>
        <v>DEJAR</v>
      </c>
      <c r="L1232" s="126" t="str">
        <f t="shared" si="509"/>
        <v>DEPURAR</v>
      </c>
      <c r="M1232" s="126" t="str">
        <f t="shared" si="510"/>
        <v>DEPURAR</v>
      </c>
    </row>
    <row r="1233" spans="1:13" x14ac:dyDescent="0.25">
      <c r="A1233" s="33" t="s">
        <v>72</v>
      </c>
      <c r="B1233" s="33">
        <v>45</v>
      </c>
      <c r="C1233" s="33" t="s">
        <v>97</v>
      </c>
      <c r="D1233" s="34">
        <v>12.095785891857309</v>
      </c>
      <c r="E1233" s="42">
        <v>3</v>
      </c>
      <c r="F1233" s="113">
        <f t="shared" si="507"/>
        <v>114.91033174273529</v>
      </c>
      <c r="G1233" s="42">
        <v>0.1</v>
      </c>
      <c r="H1233" s="33" t="s">
        <v>153</v>
      </c>
      <c r="I1233" s="109">
        <f t="shared" si="505"/>
        <v>31.07198362279307</v>
      </c>
      <c r="J1233" s="108">
        <f t="shared" si="506"/>
        <v>0.15535991811396535</v>
      </c>
      <c r="K1233" s="126" t="str">
        <f t="shared" si="508"/>
        <v>DEJAR</v>
      </c>
      <c r="L1233" s="126" t="str">
        <f t="shared" si="509"/>
        <v>DEPURAR</v>
      </c>
      <c r="M1233" s="126" t="str">
        <f t="shared" si="510"/>
        <v>DEPURAR</v>
      </c>
    </row>
    <row r="1234" spans="1:13" x14ac:dyDescent="0.25">
      <c r="A1234" s="33" t="s">
        <v>72</v>
      </c>
      <c r="B1234" s="33">
        <v>46</v>
      </c>
      <c r="C1234" s="33" t="s">
        <v>97</v>
      </c>
      <c r="D1234" s="34">
        <v>18.143678837785963</v>
      </c>
      <c r="E1234" s="42">
        <v>3</v>
      </c>
      <c r="F1234" s="113">
        <f t="shared" si="507"/>
        <v>258.54824642115443</v>
      </c>
      <c r="G1234" s="42">
        <v>0.1</v>
      </c>
      <c r="H1234" s="33" t="s">
        <v>153</v>
      </c>
      <c r="I1234" s="109">
        <f t="shared" si="505"/>
        <v>31.07198362279307</v>
      </c>
      <c r="J1234" s="108">
        <f t="shared" si="506"/>
        <v>0.15535991811396535</v>
      </c>
      <c r="K1234" s="126" t="str">
        <f t="shared" si="508"/>
        <v>DEJAR</v>
      </c>
      <c r="L1234" s="126" t="str">
        <f t="shared" si="509"/>
        <v>DEPURAR</v>
      </c>
      <c r="M1234" s="126" t="str">
        <f t="shared" si="510"/>
        <v>DEPURAR</v>
      </c>
    </row>
    <row r="1235" spans="1:13" x14ac:dyDescent="0.25">
      <c r="A1235" s="33" t="s">
        <v>72</v>
      </c>
      <c r="B1235" s="33">
        <v>47</v>
      </c>
      <c r="C1235" s="33" t="s">
        <v>97</v>
      </c>
      <c r="D1235" s="34">
        <v>13.369026512052814</v>
      </c>
      <c r="E1235" s="42">
        <v>3</v>
      </c>
      <c r="F1235" s="113">
        <f t="shared" si="507"/>
        <v>140.37522520372926</v>
      </c>
      <c r="G1235" s="42">
        <v>0.1</v>
      </c>
      <c r="H1235" s="33" t="s">
        <v>153</v>
      </c>
      <c r="I1235" s="109">
        <f t="shared" si="505"/>
        <v>31.07198362279307</v>
      </c>
      <c r="J1235" s="108">
        <f t="shared" si="506"/>
        <v>0.15535991811396535</v>
      </c>
      <c r="K1235" s="126" t="str">
        <f t="shared" si="508"/>
        <v>DEJAR</v>
      </c>
      <c r="L1235" s="126" t="str">
        <f t="shared" si="509"/>
        <v>DEPURAR</v>
      </c>
      <c r="M1235" s="126" t="str">
        <f t="shared" si="510"/>
        <v>DEPURAR</v>
      </c>
    </row>
    <row r="1236" spans="1:13" x14ac:dyDescent="0.25">
      <c r="A1236" s="33" t="s">
        <v>72</v>
      </c>
      <c r="B1236" s="33">
        <v>48</v>
      </c>
      <c r="C1236" s="33" t="s">
        <v>97</v>
      </c>
      <c r="D1236" s="34">
        <v>14.960577287297196</v>
      </c>
      <c r="E1236" s="42">
        <v>4</v>
      </c>
      <c r="F1236" s="113">
        <f t="shared" si="507"/>
        <v>175.78734267292398</v>
      </c>
      <c r="G1236" s="42">
        <v>0.1</v>
      </c>
      <c r="H1236" s="33" t="s">
        <v>153</v>
      </c>
      <c r="I1236" s="109">
        <f t="shared" si="505"/>
        <v>42.22722295144743</v>
      </c>
      <c r="J1236" s="108">
        <f t="shared" si="506"/>
        <v>0.21113611475723715</v>
      </c>
      <c r="K1236" s="126" t="str">
        <f t="shared" si="508"/>
        <v>DEJAR</v>
      </c>
      <c r="L1236" s="126" t="str">
        <f t="shared" si="509"/>
        <v>DEPURAR</v>
      </c>
      <c r="M1236" s="126" t="str">
        <f t="shared" si="510"/>
        <v>DEPURAR</v>
      </c>
    </row>
    <row r="1237" spans="1:13" x14ac:dyDescent="0.25">
      <c r="A1237" s="33" t="s">
        <v>72</v>
      </c>
      <c r="B1237" s="33">
        <v>49</v>
      </c>
      <c r="C1237" s="33" t="s">
        <v>96</v>
      </c>
      <c r="D1237" s="34">
        <v>36.605667830620803</v>
      </c>
      <c r="E1237" s="42">
        <v>13</v>
      </c>
      <c r="F1237" s="113">
        <f t="shared" si="507"/>
        <v>1052.4163000676415</v>
      </c>
      <c r="G1237" s="42">
        <v>0.1</v>
      </c>
      <c r="H1237" s="33" t="s">
        <v>170</v>
      </c>
      <c r="I1237" s="107">
        <f>0.13647*D1237^2.38351</f>
        <v>727.39495115943635</v>
      </c>
      <c r="J1237" s="108">
        <f>(I1237/1000)*0.5/G1237</f>
        <v>3.6369747557971812</v>
      </c>
      <c r="K1237" s="126" t="str">
        <f t="shared" si="508"/>
        <v>DEJAR</v>
      </c>
      <c r="L1237" s="126" t="str">
        <f t="shared" si="509"/>
        <v>DEJAR</v>
      </c>
      <c r="M1237" s="126" t="str">
        <f t="shared" si="510"/>
        <v>DEJAR</v>
      </c>
    </row>
    <row r="1238" spans="1:13" x14ac:dyDescent="0.25">
      <c r="A1238" s="33" t="s">
        <v>72</v>
      </c>
      <c r="B1238" s="33">
        <v>50</v>
      </c>
      <c r="C1238" s="33" t="s">
        <v>97</v>
      </c>
      <c r="D1238" s="34">
        <v>12.732406201955062</v>
      </c>
      <c r="E1238" s="42">
        <v>3</v>
      </c>
      <c r="F1238" s="113">
        <f t="shared" si="507"/>
        <v>127.32446730496986</v>
      </c>
      <c r="G1238" s="42">
        <v>0.1</v>
      </c>
      <c r="H1238" s="33" t="s">
        <v>153</v>
      </c>
      <c r="I1238" s="109">
        <f t="shared" ref="I1238:I1242" si="511">6.666+(12.826*(E1238)^0.5)*LN(E1238)</f>
        <v>31.07198362279307</v>
      </c>
      <c r="J1238" s="108">
        <f t="shared" ref="J1238:J1242" si="512">(I1238/1000)*0.5/G1238</f>
        <v>0.15535991811396535</v>
      </c>
      <c r="K1238" s="126" t="str">
        <f t="shared" si="508"/>
        <v>DEJAR</v>
      </c>
      <c r="L1238" s="126" t="str">
        <f t="shared" si="509"/>
        <v>DEPURAR</v>
      </c>
      <c r="M1238" s="126" t="str">
        <f t="shared" si="510"/>
        <v>DEPURAR</v>
      </c>
    </row>
    <row r="1239" spans="1:13" x14ac:dyDescent="0.25">
      <c r="A1239" s="33" t="s">
        <v>72</v>
      </c>
      <c r="B1239" s="33">
        <v>51</v>
      </c>
      <c r="C1239" s="33" t="s">
        <v>97</v>
      </c>
      <c r="D1239" s="34">
        <v>11.777475736808432</v>
      </c>
      <c r="E1239" s="42">
        <v>4</v>
      </c>
      <c r="F1239" s="113">
        <f t="shared" si="507"/>
        <v>108.94199733781484</v>
      </c>
      <c r="G1239" s="42">
        <v>0.1</v>
      </c>
      <c r="H1239" s="33" t="s">
        <v>153</v>
      </c>
      <c r="I1239" s="109">
        <f t="shared" si="511"/>
        <v>42.22722295144743</v>
      </c>
      <c r="J1239" s="108">
        <f t="shared" si="512"/>
        <v>0.21113611475723715</v>
      </c>
      <c r="K1239" s="126" t="str">
        <f t="shared" si="508"/>
        <v>DEJAR</v>
      </c>
      <c r="L1239" s="126" t="str">
        <f t="shared" si="509"/>
        <v>DEPURAR</v>
      </c>
      <c r="M1239" s="126" t="str">
        <f t="shared" si="510"/>
        <v>DEPURAR</v>
      </c>
    </row>
    <row r="1240" spans="1:13" x14ac:dyDescent="0.25">
      <c r="A1240" s="33" t="s">
        <v>72</v>
      </c>
      <c r="B1240" s="33">
        <v>52</v>
      </c>
      <c r="C1240" s="33" t="s">
        <v>97</v>
      </c>
      <c r="D1240" s="34">
        <v>14.323956977199444</v>
      </c>
      <c r="E1240" s="42">
        <v>4</v>
      </c>
      <c r="F1240" s="113">
        <f t="shared" si="507"/>
        <v>161.14502893285245</v>
      </c>
      <c r="G1240" s="42">
        <v>0.1</v>
      </c>
      <c r="H1240" s="33" t="s">
        <v>153</v>
      </c>
      <c r="I1240" s="109">
        <f t="shared" si="511"/>
        <v>42.22722295144743</v>
      </c>
      <c r="J1240" s="108">
        <f t="shared" si="512"/>
        <v>0.21113611475723715</v>
      </c>
      <c r="K1240" s="126" t="str">
        <f t="shared" si="508"/>
        <v>DEJAR</v>
      </c>
      <c r="L1240" s="126" t="str">
        <f t="shared" si="509"/>
        <v>DEPURAR</v>
      </c>
      <c r="M1240" s="126" t="str">
        <f t="shared" si="510"/>
        <v>DEPURAR</v>
      </c>
    </row>
    <row r="1241" spans="1:13" x14ac:dyDescent="0.25">
      <c r="A1241" s="33" t="s">
        <v>72</v>
      </c>
      <c r="B1241" s="33">
        <v>53</v>
      </c>
      <c r="C1241" s="33" t="s">
        <v>97</v>
      </c>
      <c r="D1241" s="34">
        <v>12.732406201955062</v>
      </c>
      <c r="E1241" s="42">
        <v>2.5</v>
      </c>
      <c r="F1241" s="113">
        <f t="shared" si="507"/>
        <v>127.32446730496986</v>
      </c>
      <c r="G1241" s="42">
        <v>0.1</v>
      </c>
      <c r="H1241" s="33" t="s">
        <v>153</v>
      </c>
      <c r="I1241" s="109">
        <f t="shared" si="511"/>
        <v>25.248088908650967</v>
      </c>
      <c r="J1241" s="108">
        <f t="shared" si="512"/>
        <v>0.12624044454325481</v>
      </c>
      <c r="K1241" s="126" t="str">
        <f t="shared" si="508"/>
        <v>DEJAR</v>
      </c>
      <c r="L1241" s="126" t="str">
        <f t="shared" si="509"/>
        <v>DEPURAR</v>
      </c>
      <c r="M1241" s="126" t="str">
        <f t="shared" si="510"/>
        <v>DEPURAR</v>
      </c>
    </row>
    <row r="1242" spans="1:13" x14ac:dyDescent="0.25">
      <c r="A1242" s="33" t="s">
        <v>72</v>
      </c>
      <c r="B1242" s="33">
        <v>54</v>
      </c>
      <c r="C1242" s="33" t="s">
        <v>97</v>
      </c>
      <c r="D1242" s="34">
        <v>12.732406201955062</v>
      </c>
      <c r="E1242" s="42">
        <v>3</v>
      </c>
      <c r="F1242" s="113">
        <f t="shared" si="507"/>
        <v>127.32446730496986</v>
      </c>
      <c r="G1242" s="42">
        <v>0.1</v>
      </c>
      <c r="H1242" s="33" t="s">
        <v>153</v>
      </c>
      <c r="I1242" s="109">
        <f t="shared" si="511"/>
        <v>31.07198362279307</v>
      </c>
      <c r="J1242" s="108">
        <f t="shared" si="512"/>
        <v>0.15535991811396535</v>
      </c>
      <c r="K1242" s="126" t="str">
        <f t="shared" si="508"/>
        <v>DEJAR</v>
      </c>
      <c r="L1242" s="126" t="str">
        <f t="shared" si="509"/>
        <v>DEPURAR</v>
      </c>
      <c r="M1242" s="126" t="str">
        <f t="shared" si="510"/>
        <v>DEPURAR</v>
      </c>
    </row>
    <row r="1243" spans="1:13" x14ac:dyDescent="0.25">
      <c r="A1243" s="33" t="s">
        <v>72</v>
      </c>
      <c r="B1243" s="33">
        <v>55</v>
      </c>
      <c r="C1243" s="33" t="s">
        <v>105</v>
      </c>
      <c r="D1243" s="34">
        <v>22.281710853421359</v>
      </c>
      <c r="E1243" s="42">
        <v>8</v>
      </c>
      <c r="F1243" s="113">
        <f t="shared" si="507"/>
        <v>389.93118112147022</v>
      </c>
      <c r="G1243" s="42">
        <v>0.1</v>
      </c>
      <c r="H1243" s="33" t="s">
        <v>170</v>
      </c>
      <c r="I1243" s="107">
        <f>0.13647*D1243^2.38351</f>
        <v>222.7850284848646</v>
      </c>
      <c r="J1243" s="108">
        <f>(I1243/1000)*0.5/G1243</f>
        <v>1.1139251424243228</v>
      </c>
      <c r="K1243" s="126" t="str">
        <f t="shared" si="508"/>
        <v>DEJAR</v>
      </c>
      <c r="L1243" s="126" t="str">
        <f t="shared" si="509"/>
        <v>DEJAR</v>
      </c>
      <c r="M1243" s="126" t="str">
        <f t="shared" si="510"/>
        <v>DEJAR</v>
      </c>
    </row>
    <row r="1244" spans="1:13" x14ac:dyDescent="0.25">
      <c r="A1244" s="33" t="s">
        <v>72</v>
      </c>
      <c r="B1244" s="33">
        <v>56</v>
      </c>
      <c r="C1244" s="33" t="s">
        <v>97</v>
      </c>
      <c r="D1244" s="34">
        <v>12.732406201955062</v>
      </c>
      <c r="E1244" s="42">
        <v>4</v>
      </c>
      <c r="F1244" s="113">
        <f t="shared" si="507"/>
        <v>127.32446730496986</v>
      </c>
      <c r="G1244" s="42">
        <v>0.1</v>
      </c>
      <c r="H1244" s="33" t="s">
        <v>153</v>
      </c>
      <c r="I1244" s="109">
        <f t="shared" ref="I1244:I1248" si="513">6.666+(12.826*(E1244)^0.5)*LN(E1244)</f>
        <v>42.22722295144743</v>
      </c>
      <c r="J1244" s="108">
        <f t="shared" ref="J1244:J1248" si="514">(I1244/1000)*0.5/G1244</f>
        <v>0.21113611475723715</v>
      </c>
      <c r="K1244" s="126" t="str">
        <f t="shared" si="508"/>
        <v>DEJAR</v>
      </c>
      <c r="L1244" s="126" t="str">
        <f t="shared" si="509"/>
        <v>DEPURAR</v>
      </c>
      <c r="M1244" s="126" t="str">
        <f t="shared" si="510"/>
        <v>DEPURAR</v>
      </c>
    </row>
    <row r="1245" spans="1:13" x14ac:dyDescent="0.25">
      <c r="A1245" s="33" t="s">
        <v>72</v>
      </c>
      <c r="B1245" s="33">
        <v>57</v>
      </c>
      <c r="C1245" s="33" t="s">
        <v>97</v>
      </c>
      <c r="D1245" s="34">
        <v>13.687336667101691</v>
      </c>
      <c r="E1245" s="42">
        <v>2</v>
      </c>
      <c r="F1245" s="113">
        <f t="shared" si="507"/>
        <v>147.13933752930578</v>
      </c>
      <c r="G1245" s="42">
        <v>0.1</v>
      </c>
      <c r="H1245" s="33" t="s">
        <v>153</v>
      </c>
      <c r="I1245" s="109">
        <f t="shared" si="513"/>
        <v>19.238790948127587</v>
      </c>
      <c r="J1245" s="108">
        <f t="shared" si="514"/>
        <v>9.6193954740637924E-2</v>
      </c>
      <c r="K1245" s="126" t="str">
        <f t="shared" si="508"/>
        <v>DEJAR</v>
      </c>
      <c r="L1245" s="126" t="str">
        <f t="shared" si="509"/>
        <v>DEPURAR</v>
      </c>
      <c r="M1245" s="126" t="str">
        <f t="shared" si="510"/>
        <v>DEPURAR</v>
      </c>
    </row>
    <row r="1246" spans="1:13" x14ac:dyDescent="0.25">
      <c r="A1246" s="33" t="s">
        <v>72</v>
      </c>
      <c r="B1246" s="33">
        <v>58</v>
      </c>
      <c r="C1246" s="33" t="s">
        <v>97</v>
      </c>
      <c r="D1246" s="34">
        <v>13.369026512052814</v>
      </c>
      <c r="E1246" s="42">
        <v>2</v>
      </c>
      <c r="F1246" s="113">
        <f t="shared" si="507"/>
        <v>140.37522520372926</v>
      </c>
      <c r="G1246" s="42">
        <v>0.1</v>
      </c>
      <c r="H1246" s="33" t="s">
        <v>153</v>
      </c>
      <c r="I1246" s="109">
        <f t="shared" si="513"/>
        <v>19.238790948127587</v>
      </c>
      <c r="J1246" s="108">
        <f t="shared" si="514"/>
        <v>9.6193954740637924E-2</v>
      </c>
      <c r="K1246" s="126" t="str">
        <f t="shared" si="508"/>
        <v>DEJAR</v>
      </c>
      <c r="L1246" s="126" t="str">
        <f t="shared" si="509"/>
        <v>DEPURAR</v>
      </c>
      <c r="M1246" s="126" t="str">
        <f t="shared" si="510"/>
        <v>DEPURAR</v>
      </c>
    </row>
    <row r="1247" spans="1:13" x14ac:dyDescent="0.25">
      <c r="A1247" s="33" t="s">
        <v>72</v>
      </c>
      <c r="B1247" s="33">
        <v>59</v>
      </c>
      <c r="C1247" s="33" t="s">
        <v>97</v>
      </c>
      <c r="D1247" s="34">
        <v>15.597197597394951</v>
      </c>
      <c r="E1247" s="42">
        <v>4</v>
      </c>
      <c r="F1247" s="113">
        <f t="shared" si="507"/>
        <v>191.06627874952039</v>
      </c>
      <c r="G1247" s="42">
        <v>0.1</v>
      </c>
      <c r="H1247" s="33" t="s">
        <v>153</v>
      </c>
      <c r="I1247" s="109">
        <f t="shared" si="513"/>
        <v>42.22722295144743</v>
      </c>
      <c r="J1247" s="108">
        <f t="shared" si="514"/>
        <v>0.21113611475723715</v>
      </c>
      <c r="K1247" s="126" t="str">
        <f t="shared" si="508"/>
        <v>DEJAR</v>
      </c>
      <c r="L1247" s="126" t="str">
        <f t="shared" si="509"/>
        <v>DEPURAR</v>
      </c>
      <c r="M1247" s="126" t="str">
        <f t="shared" si="510"/>
        <v>DEPURAR</v>
      </c>
    </row>
    <row r="1248" spans="1:13" x14ac:dyDescent="0.25">
      <c r="A1248" s="33" t="s">
        <v>72</v>
      </c>
      <c r="B1248" s="33">
        <v>60</v>
      </c>
      <c r="C1248" s="33" t="s">
        <v>97</v>
      </c>
      <c r="D1248" s="34">
        <v>12.732406201955062</v>
      </c>
      <c r="E1248" s="42">
        <v>4</v>
      </c>
      <c r="F1248" s="113">
        <f t="shared" si="507"/>
        <v>127.32446730496986</v>
      </c>
      <c r="G1248" s="42">
        <v>0.1</v>
      </c>
      <c r="H1248" s="33" t="s">
        <v>153</v>
      </c>
      <c r="I1248" s="109">
        <f t="shared" si="513"/>
        <v>42.22722295144743</v>
      </c>
      <c r="J1248" s="108">
        <f t="shared" si="514"/>
        <v>0.21113611475723715</v>
      </c>
      <c r="K1248" s="126" t="str">
        <f t="shared" si="508"/>
        <v>DEJAR</v>
      </c>
      <c r="L1248" s="126" t="str">
        <f t="shared" si="509"/>
        <v>DEPURAR</v>
      </c>
      <c r="M1248" s="126" t="str">
        <f t="shared" si="510"/>
        <v>DEPURAR</v>
      </c>
    </row>
    <row r="1249" spans="1:13" x14ac:dyDescent="0.25">
      <c r="A1249" s="33" t="s">
        <v>72</v>
      </c>
      <c r="B1249" s="33">
        <v>61</v>
      </c>
      <c r="C1249" s="33" t="s">
        <v>96</v>
      </c>
      <c r="D1249" s="34">
        <v>41.380320156353953</v>
      </c>
      <c r="E1249" s="42">
        <v>16</v>
      </c>
      <c r="F1249" s="113">
        <f t="shared" si="507"/>
        <v>1344.8646859087441</v>
      </c>
      <c r="G1249" s="42">
        <v>0.1</v>
      </c>
      <c r="H1249" s="33" t="s">
        <v>170</v>
      </c>
      <c r="I1249" s="107">
        <f>0.13647*D1249^2.38351</f>
        <v>974.27485158257059</v>
      </c>
      <c r="J1249" s="108">
        <f>(I1249/1000)*0.5/G1249</f>
        <v>4.8713742579128523</v>
      </c>
      <c r="K1249" s="126" t="str">
        <f t="shared" si="508"/>
        <v>DEJAR</v>
      </c>
      <c r="L1249" s="126" t="str">
        <f t="shared" si="509"/>
        <v>DEJAR</v>
      </c>
      <c r="M1249" s="126" t="str">
        <f t="shared" si="510"/>
        <v>DEJAR</v>
      </c>
    </row>
    <row r="1250" spans="1:13" x14ac:dyDescent="0.25">
      <c r="A1250" s="33" t="s">
        <v>72</v>
      </c>
      <c r="B1250" s="33">
        <v>62</v>
      </c>
      <c r="C1250" s="33" t="s">
        <v>97</v>
      </c>
      <c r="D1250" s="34">
        <v>13.687336667101691</v>
      </c>
      <c r="E1250" s="42">
        <v>4</v>
      </c>
      <c r="F1250" s="113">
        <f t="shared" si="507"/>
        <v>147.13933752930578</v>
      </c>
      <c r="G1250" s="42">
        <v>0.1</v>
      </c>
      <c r="H1250" s="33" t="s">
        <v>153</v>
      </c>
      <c r="I1250" s="109">
        <f t="shared" ref="I1250:I1252" si="515">6.666+(12.826*(E1250)^0.5)*LN(E1250)</f>
        <v>42.22722295144743</v>
      </c>
      <c r="J1250" s="108">
        <f t="shared" ref="J1250:J1252" si="516">(I1250/1000)*0.5/G1250</f>
        <v>0.21113611475723715</v>
      </c>
      <c r="K1250" s="126" t="str">
        <f t="shared" si="508"/>
        <v>DEJAR</v>
      </c>
      <c r="L1250" s="126" t="str">
        <f t="shared" si="509"/>
        <v>DEPURAR</v>
      </c>
      <c r="M1250" s="126" t="str">
        <f t="shared" si="510"/>
        <v>DEPURAR</v>
      </c>
    </row>
    <row r="1251" spans="1:13" x14ac:dyDescent="0.25">
      <c r="A1251" s="33" t="s">
        <v>72</v>
      </c>
      <c r="B1251" s="33">
        <v>63</v>
      </c>
      <c r="C1251" s="33" t="s">
        <v>97</v>
      </c>
      <c r="D1251" s="34">
        <v>13.687336667101691</v>
      </c>
      <c r="E1251" s="42">
        <v>4</v>
      </c>
      <c r="F1251" s="113">
        <f t="shared" si="507"/>
        <v>147.13933752930578</v>
      </c>
      <c r="G1251" s="42">
        <v>0.1</v>
      </c>
      <c r="H1251" s="33" t="s">
        <v>153</v>
      </c>
      <c r="I1251" s="109">
        <f t="shared" si="515"/>
        <v>42.22722295144743</v>
      </c>
      <c r="J1251" s="108">
        <f t="shared" si="516"/>
        <v>0.21113611475723715</v>
      </c>
      <c r="K1251" s="126" t="str">
        <f t="shared" si="508"/>
        <v>DEJAR</v>
      </c>
      <c r="L1251" s="126" t="str">
        <f t="shared" si="509"/>
        <v>DEPURAR</v>
      </c>
      <c r="M1251" s="126" t="str">
        <f t="shared" si="510"/>
        <v>DEPURAR</v>
      </c>
    </row>
    <row r="1252" spans="1:13" x14ac:dyDescent="0.25">
      <c r="A1252" s="33" t="s">
        <v>72</v>
      </c>
      <c r="B1252" s="33">
        <v>64</v>
      </c>
      <c r="C1252" s="33" t="s">
        <v>97</v>
      </c>
      <c r="D1252" s="34">
        <v>10.822545271661802</v>
      </c>
      <c r="E1252" s="42">
        <v>3</v>
      </c>
      <c r="F1252" s="113">
        <f t="shared" si="507"/>
        <v>91.99192762784071</v>
      </c>
      <c r="G1252" s="42">
        <v>0.1</v>
      </c>
      <c r="H1252" s="33" t="s">
        <v>153</v>
      </c>
      <c r="I1252" s="109">
        <f t="shared" si="515"/>
        <v>31.07198362279307</v>
      </c>
      <c r="J1252" s="108">
        <f t="shared" si="516"/>
        <v>0.15535991811396535</v>
      </c>
      <c r="K1252" s="126" t="str">
        <f t="shared" si="508"/>
        <v>DEJAR</v>
      </c>
      <c r="L1252" s="126" t="str">
        <f t="shared" si="509"/>
        <v>DEPURAR</v>
      </c>
      <c r="M1252" s="126" t="str">
        <f t="shared" si="510"/>
        <v>DEPURAR</v>
      </c>
    </row>
    <row r="1253" spans="1:13" x14ac:dyDescent="0.25">
      <c r="A1253" s="33" t="s">
        <v>72</v>
      </c>
      <c r="B1253" s="33">
        <v>65</v>
      </c>
      <c r="C1253" s="33" t="s">
        <v>106</v>
      </c>
      <c r="D1253" s="34">
        <v>10.822545271661802</v>
      </c>
      <c r="E1253" s="42">
        <v>6</v>
      </c>
      <c r="F1253" s="113">
        <f t="shared" si="507"/>
        <v>91.99192762784071</v>
      </c>
      <c r="G1253" s="42">
        <v>0.1</v>
      </c>
      <c r="H1253" s="33" t="s">
        <v>170</v>
      </c>
      <c r="I1253" s="107">
        <f>0.13647*D1253^2.38351</f>
        <v>39.844803225585046</v>
      </c>
      <c r="J1253" s="108">
        <f>(I1253/1000)*0.5/G1253</f>
        <v>0.19922401612792523</v>
      </c>
      <c r="K1253" s="126" t="str">
        <f t="shared" si="508"/>
        <v>DEJAR</v>
      </c>
      <c r="L1253" s="126" t="str">
        <f t="shared" si="509"/>
        <v>DEJAR</v>
      </c>
      <c r="M1253" s="126" t="str">
        <f t="shared" si="510"/>
        <v>DEJAR</v>
      </c>
    </row>
    <row r="1254" spans="1:13" x14ac:dyDescent="0.25">
      <c r="A1254" s="33" t="s">
        <v>72</v>
      </c>
      <c r="B1254" s="33">
        <v>66</v>
      </c>
      <c r="C1254" s="33" t="s">
        <v>97</v>
      </c>
      <c r="D1254" s="34">
        <v>105.67897147622701</v>
      </c>
      <c r="E1254" s="42">
        <v>16</v>
      </c>
      <c r="F1254" s="113">
        <f t="shared" si="507"/>
        <v>8771.3825526393721</v>
      </c>
      <c r="G1254" s="42">
        <v>0.1</v>
      </c>
      <c r="H1254" s="33" t="s">
        <v>153</v>
      </c>
      <c r="I1254" s="109">
        <f t="shared" ref="I1254:I1260" si="517">6.666+(12.826*(E1254)^0.5)*LN(E1254)</f>
        <v>148.91089180578973</v>
      </c>
      <c r="J1254" s="108">
        <f t="shared" ref="J1254:J1260" si="518">(I1254/1000)*0.5/G1254</f>
        <v>0.74455445902894857</v>
      </c>
      <c r="K1254" s="126" t="str">
        <f t="shared" si="508"/>
        <v>DEJAR</v>
      </c>
      <c r="L1254" s="126" t="str">
        <f t="shared" si="509"/>
        <v>DEJAR</v>
      </c>
      <c r="M1254" s="126" t="str">
        <f t="shared" si="510"/>
        <v>DEJAR</v>
      </c>
    </row>
    <row r="1255" spans="1:13" x14ac:dyDescent="0.25">
      <c r="A1255" s="33" t="s">
        <v>72</v>
      </c>
      <c r="B1255" s="33">
        <v>67</v>
      </c>
      <c r="C1255" s="33" t="s">
        <v>97</v>
      </c>
      <c r="D1255" s="34">
        <v>15.915507752443826</v>
      </c>
      <c r="E1255" s="42">
        <v>3</v>
      </c>
      <c r="F1255" s="113">
        <f t="shared" si="507"/>
        <v>198.94448016401537</v>
      </c>
      <c r="G1255" s="42">
        <v>0.1</v>
      </c>
      <c r="H1255" s="33" t="s">
        <v>153</v>
      </c>
      <c r="I1255" s="109">
        <f t="shared" si="517"/>
        <v>31.07198362279307</v>
      </c>
      <c r="J1255" s="108">
        <f t="shared" si="518"/>
        <v>0.15535991811396535</v>
      </c>
      <c r="K1255" s="126" t="str">
        <f t="shared" si="508"/>
        <v>DEJAR</v>
      </c>
      <c r="L1255" s="126" t="str">
        <f t="shared" si="509"/>
        <v>DEPURAR</v>
      </c>
      <c r="M1255" s="126" t="str">
        <f t="shared" si="510"/>
        <v>DEPURAR</v>
      </c>
    </row>
    <row r="1256" spans="1:13" x14ac:dyDescent="0.25">
      <c r="A1256" s="33" t="s">
        <v>72</v>
      </c>
      <c r="B1256" s="33">
        <v>68</v>
      </c>
      <c r="C1256" s="33" t="s">
        <v>97</v>
      </c>
      <c r="D1256" s="34">
        <v>12.095785891857309</v>
      </c>
      <c r="E1256" s="42">
        <v>4</v>
      </c>
      <c r="F1256" s="113">
        <f t="shared" si="507"/>
        <v>114.91033174273529</v>
      </c>
      <c r="G1256" s="42">
        <v>0.1</v>
      </c>
      <c r="H1256" s="33" t="s">
        <v>153</v>
      </c>
      <c r="I1256" s="109">
        <f t="shared" si="517"/>
        <v>42.22722295144743</v>
      </c>
      <c r="J1256" s="108">
        <f t="shared" si="518"/>
        <v>0.21113611475723715</v>
      </c>
      <c r="K1256" s="126" t="str">
        <f t="shared" si="508"/>
        <v>DEJAR</v>
      </c>
      <c r="L1256" s="126" t="str">
        <f t="shared" si="509"/>
        <v>DEPURAR</v>
      </c>
      <c r="M1256" s="126" t="str">
        <f t="shared" si="510"/>
        <v>DEPURAR</v>
      </c>
    </row>
    <row r="1257" spans="1:13" x14ac:dyDescent="0.25">
      <c r="A1257" s="33" t="s">
        <v>72</v>
      </c>
      <c r="B1257" s="33">
        <v>69</v>
      </c>
      <c r="C1257" s="33" t="s">
        <v>97</v>
      </c>
      <c r="D1257" s="34">
        <v>28.647913954398888</v>
      </c>
      <c r="E1257" s="42">
        <v>6</v>
      </c>
      <c r="F1257" s="113">
        <f t="shared" si="507"/>
        <v>644.58011573140982</v>
      </c>
      <c r="G1257" s="42">
        <v>0.1</v>
      </c>
      <c r="H1257" s="33" t="s">
        <v>153</v>
      </c>
      <c r="I1257" s="109">
        <f t="shared" si="517"/>
        <v>62.957985757508652</v>
      </c>
      <c r="J1257" s="108">
        <f t="shared" si="518"/>
        <v>0.31478992878754319</v>
      </c>
      <c r="K1257" s="126" t="str">
        <f t="shared" si="508"/>
        <v>DEJAR</v>
      </c>
      <c r="L1257" s="126" t="str">
        <f t="shared" si="509"/>
        <v>DEJAR</v>
      </c>
      <c r="M1257" s="126" t="str">
        <f t="shared" si="510"/>
        <v>DEJAR</v>
      </c>
    </row>
    <row r="1258" spans="1:13" x14ac:dyDescent="0.25">
      <c r="A1258" s="33" t="s">
        <v>72</v>
      </c>
      <c r="B1258" s="33">
        <v>70</v>
      </c>
      <c r="C1258" s="33" t="s">
        <v>97</v>
      </c>
      <c r="D1258" s="34">
        <v>28.329603799350011</v>
      </c>
      <c r="E1258" s="42">
        <v>5</v>
      </c>
      <c r="F1258" s="113">
        <f t="shared" si="507"/>
        <v>630.33569095166638</v>
      </c>
      <c r="G1258" s="42">
        <v>0.1</v>
      </c>
      <c r="H1258" s="33" t="s">
        <v>153</v>
      </c>
      <c r="I1258" s="109">
        <f t="shared" si="517"/>
        <v>52.824370122452407</v>
      </c>
      <c r="J1258" s="108">
        <f t="shared" si="518"/>
        <v>0.26412185061226201</v>
      </c>
      <c r="K1258" s="126" t="str">
        <f t="shared" si="508"/>
        <v>DEJAR</v>
      </c>
      <c r="L1258" s="126" t="str">
        <f t="shared" si="509"/>
        <v>DEJAR</v>
      </c>
      <c r="M1258" s="126" t="str">
        <f t="shared" si="510"/>
        <v>DEJAR</v>
      </c>
    </row>
    <row r="1259" spans="1:13" x14ac:dyDescent="0.25">
      <c r="A1259" s="33" t="s">
        <v>72</v>
      </c>
      <c r="B1259" s="33">
        <v>71</v>
      </c>
      <c r="C1259" s="33" t="s">
        <v>97</v>
      </c>
      <c r="D1259" s="34">
        <v>15.597197597394951</v>
      </c>
      <c r="E1259" s="42">
        <v>3</v>
      </c>
      <c r="F1259" s="113">
        <f t="shared" si="507"/>
        <v>191.06627874952039</v>
      </c>
      <c r="G1259" s="42">
        <v>0.1</v>
      </c>
      <c r="H1259" s="33" t="s">
        <v>153</v>
      </c>
      <c r="I1259" s="109">
        <f t="shared" si="517"/>
        <v>31.07198362279307</v>
      </c>
      <c r="J1259" s="108">
        <f t="shared" si="518"/>
        <v>0.15535991811396535</v>
      </c>
      <c r="K1259" s="126" t="str">
        <f t="shared" si="508"/>
        <v>DEJAR</v>
      </c>
      <c r="L1259" s="126" t="str">
        <f t="shared" si="509"/>
        <v>DEPURAR</v>
      </c>
      <c r="M1259" s="126" t="str">
        <f t="shared" si="510"/>
        <v>DEPURAR</v>
      </c>
    </row>
    <row r="1260" spans="1:13" x14ac:dyDescent="0.25">
      <c r="A1260" s="33" t="s">
        <v>72</v>
      </c>
      <c r="B1260" s="33">
        <v>72</v>
      </c>
      <c r="C1260" s="33" t="s">
        <v>97</v>
      </c>
      <c r="D1260" s="34">
        <v>12.732406201955062</v>
      </c>
      <c r="E1260" s="42">
        <v>3</v>
      </c>
      <c r="F1260" s="113">
        <f t="shared" si="507"/>
        <v>127.32446730496986</v>
      </c>
      <c r="G1260" s="42">
        <v>0.1</v>
      </c>
      <c r="H1260" s="33" t="s">
        <v>153</v>
      </c>
      <c r="I1260" s="109">
        <f t="shared" si="517"/>
        <v>31.07198362279307</v>
      </c>
      <c r="J1260" s="108">
        <f t="shared" si="518"/>
        <v>0.15535991811396535</v>
      </c>
      <c r="K1260" s="126" t="str">
        <f t="shared" si="508"/>
        <v>DEJAR</v>
      </c>
      <c r="L1260" s="126" t="str">
        <f t="shared" si="509"/>
        <v>DEPURAR</v>
      </c>
      <c r="M1260" s="126" t="str">
        <f t="shared" si="510"/>
        <v>DEPURAR</v>
      </c>
    </row>
    <row r="1261" spans="1:13" x14ac:dyDescent="0.25">
      <c r="A1261" s="33" t="s">
        <v>72</v>
      </c>
      <c r="B1261" s="33">
        <v>73</v>
      </c>
      <c r="C1261" s="33" t="s">
        <v>133</v>
      </c>
      <c r="D1261" s="34">
        <v>25.464812403910123</v>
      </c>
      <c r="E1261" s="42">
        <v>8</v>
      </c>
      <c r="F1261" s="113">
        <f t="shared" si="507"/>
        <v>509.29786921987943</v>
      </c>
      <c r="G1261" s="42">
        <v>0.1</v>
      </c>
      <c r="H1261" s="33" t="s">
        <v>170</v>
      </c>
      <c r="I1261" s="107">
        <f>0.13647*D1261^2.38351</f>
        <v>306.27418137209492</v>
      </c>
      <c r="J1261" s="108">
        <f>(I1261/1000)*0.5/G1261</f>
        <v>1.5313709068604744</v>
      </c>
      <c r="K1261" s="126" t="str">
        <f t="shared" si="508"/>
        <v>DEJAR</v>
      </c>
      <c r="L1261" s="126" t="str">
        <f t="shared" si="509"/>
        <v>DEJAR</v>
      </c>
      <c r="M1261" s="126" t="str">
        <f t="shared" si="510"/>
        <v>DEJAR</v>
      </c>
    </row>
    <row r="1262" spans="1:13" x14ac:dyDescent="0.25">
      <c r="A1262" s="33" t="s">
        <v>72</v>
      </c>
      <c r="B1262" s="33">
        <v>74</v>
      </c>
      <c r="C1262" s="33" t="s">
        <v>97</v>
      </c>
      <c r="D1262" s="34">
        <v>13.369026512052814</v>
      </c>
      <c r="E1262" s="42">
        <v>2.5</v>
      </c>
      <c r="F1262" s="113">
        <f t="shared" si="507"/>
        <v>140.37522520372926</v>
      </c>
      <c r="G1262" s="42">
        <v>0.1</v>
      </c>
      <c r="H1262" s="33" t="s">
        <v>153</v>
      </c>
      <c r="I1262" s="109">
        <f t="shared" ref="I1262:I1272" si="519">6.666+(12.826*(E1262)^0.5)*LN(E1262)</f>
        <v>25.248088908650967</v>
      </c>
      <c r="J1262" s="108">
        <f t="shared" ref="J1262:J1272" si="520">(I1262/1000)*0.5/G1262</f>
        <v>0.12624044454325481</v>
      </c>
      <c r="K1262" s="126" t="str">
        <f t="shared" si="508"/>
        <v>DEJAR</v>
      </c>
      <c r="L1262" s="126" t="str">
        <f t="shared" si="509"/>
        <v>DEPURAR</v>
      </c>
      <c r="M1262" s="126" t="str">
        <f t="shared" si="510"/>
        <v>DEPURAR</v>
      </c>
    </row>
    <row r="1263" spans="1:13" x14ac:dyDescent="0.25">
      <c r="A1263" s="33" t="s">
        <v>72</v>
      </c>
      <c r="B1263" s="33">
        <v>75</v>
      </c>
      <c r="C1263" s="33" t="s">
        <v>97</v>
      </c>
      <c r="D1263" s="34">
        <v>17.188748372639331</v>
      </c>
      <c r="E1263" s="42">
        <v>4</v>
      </c>
      <c r="F1263" s="113">
        <f t="shared" si="507"/>
        <v>232.04884166330748</v>
      </c>
      <c r="G1263" s="42">
        <v>0.1</v>
      </c>
      <c r="H1263" s="33" t="s">
        <v>153</v>
      </c>
      <c r="I1263" s="109">
        <f t="shared" si="519"/>
        <v>42.22722295144743</v>
      </c>
      <c r="J1263" s="108">
        <f t="shared" si="520"/>
        <v>0.21113611475723715</v>
      </c>
      <c r="K1263" s="126" t="str">
        <f t="shared" si="508"/>
        <v>DEJAR</v>
      </c>
      <c r="L1263" s="126" t="str">
        <f t="shared" si="509"/>
        <v>DEPURAR</v>
      </c>
      <c r="M1263" s="126" t="str">
        <f t="shared" si="510"/>
        <v>DEPURAR</v>
      </c>
    </row>
    <row r="1264" spans="1:13" x14ac:dyDescent="0.25">
      <c r="A1264" s="33" t="s">
        <v>72</v>
      </c>
      <c r="B1264" s="33">
        <v>76</v>
      </c>
      <c r="C1264" s="33" t="s">
        <v>97</v>
      </c>
      <c r="D1264" s="34">
        <v>14.642267132248321</v>
      </c>
      <c r="E1264" s="42">
        <v>2.5</v>
      </c>
      <c r="F1264" s="113">
        <f t="shared" si="507"/>
        <v>168.38660801082264</v>
      </c>
      <c r="G1264" s="42">
        <v>0.1</v>
      </c>
      <c r="H1264" s="33" t="s">
        <v>153</v>
      </c>
      <c r="I1264" s="109">
        <f t="shared" si="519"/>
        <v>25.248088908650967</v>
      </c>
      <c r="J1264" s="108">
        <f t="shared" si="520"/>
        <v>0.12624044454325481</v>
      </c>
      <c r="K1264" s="126" t="str">
        <f t="shared" si="508"/>
        <v>DEJAR</v>
      </c>
      <c r="L1264" s="126" t="str">
        <f t="shared" si="509"/>
        <v>DEPURAR</v>
      </c>
      <c r="M1264" s="126" t="str">
        <f t="shared" si="510"/>
        <v>DEPURAR</v>
      </c>
    </row>
    <row r="1265" spans="1:13" x14ac:dyDescent="0.25">
      <c r="A1265" s="33" t="s">
        <v>72</v>
      </c>
      <c r="B1265" s="33">
        <v>77</v>
      </c>
      <c r="C1265" s="33" t="s">
        <v>97</v>
      </c>
      <c r="D1265" s="34">
        <v>22.91833116351911</v>
      </c>
      <c r="E1265" s="42">
        <v>3</v>
      </c>
      <c r="F1265" s="113">
        <f t="shared" si="507"/>
        <v>412.53127406810228</v>
      </c>
      <c r="G1265" s="42">
        <v>0.1</v>
      </c>
      <c r="H1265" s="33" t="s">
        <v>153</v>
      </c>
      <c r="I1265" s="109">
        <f t="shared" si="519"/>
        <v>31.07198362279307</v>
      </c>
      <c r="J1265" s="108">
        <f t="shared" si="520"/>
        <v>0.15535991811396535</v>
      </c>
      <c r="K1265" s="126" t="str">
        <f t="shared" si="508"/>
        <v>DEJAR</v>
      </c>
      <c r="L1265" s="126" t="str">
        <f t="shared" si="509"/>
        <v>DEPURAR</v>
      </c>
      <c r="M1265" s="126" t="str">
        <f t="shared" si="510"/>
        <v>DEPURAR</v>
      </c>
    </row>
    <row r="1266" spans="1:13" x14ac:dyDescent="0.25">
      <c r="A1266" s="33" t="s">
        <v>72</v>
      </c>
      <c r="B1266" s="33">
        <v>78</v>
      </c>
      <c r="C1266" s="33" t="s">
        <v>97</v>
      </c>
      <c r="D1266" s="34">
        <v>16.870438217590458</v>
      </c>
      <c r="E1266" s="42">
        <v>1.75</v>
      </c>
      <c r="F1266" s="113">
        <f t="shared" si="507"/>
        <v>223.53401791228774</v>
      </c>
      <c r="G1266" s="42">
        <v>0.1</v>
      </c>
      <c r="H1266" s="33" t="s">
        <v>153</v>
      </c>
      <c r="I1266" s="109">
        <f t="shared" si="519"/>
        <v>16.161114764244658</v>
      </c>
      <c r="J1266" s="108">
        <f t="shared" si="520"/>
        <v>8.0805573821223289E-2</v>
      </c>
      <c r="K1266" s="126" t="str">
        <f t="shared" si="508"/>
        <v>DEJAR</v>
      </c>
      <c r="L1266" s="126" t="str">
        <f t="shared" si="509"/>
        <v>DEPURAR</v>
      </c>
      <c r="M1266" s="126" t="str">
        <f t="shared" si="510"/>
        <v>DEPURAR</v>
      </c>
    </row>
    <row r="1267" spans="1:13" x14ac:dyDescent="0.25">
      <c r="A1267" s="33" t="s">
        <v>72</v>
      </c>
      <c r="B1267" s="33">
        <v>80</v>
      </c>
      <c r="C1267" s="33" t="s">
        <v>97</v>
      </c>
      <c r="D1267" s="34">
        <v>13.369026512052814</v>
      </c>
      <c r="E1267" s="42">
        <v>1.5</v>
      </c>
      <c r="F1267" s="113">
        <f t="shared" si="507"/>
        <v>140.37522520372926</v>
      </c>
      <c r="G1267" s="42">
        <v>0.1</v>
      </c>
      <c r="H1267" s="33" t="s">
        <v>153</v>
      </c>
      <c r="I1267" s="109">
        <f t="shared" si="519"/>
        <v>13.035280163655273</v>
      </c>
      <c r="J1267" s="108">
        <f t="shared" si="520"/>
        <v>6.5176400818276359E-2</v>
      </c>
      <c r="K1267" s="126" t="str">
        <f t="shared" si="508"/>
        <v>DEJAR</v>
      </c>
      <c r="L1267" s="126" t="str">
        <f t="shared" si="509"/>
        <v>DEPURAR</v>
      </c>
      <c r="M1267" s="126" t="str">
        <f t="shared" si="510"/>
        <v>DEPURAR</v>
      </c>
    </row>
    <row r="1268" spans="1:13" x14ac:dyDescent="0.25">
      <c r="A1268" s="33" t="s">
        <v>72</v>
      </c>
      <c r="B1268" s="33">
        <v>81</v>
      </c>
      <c r="C1268" s="33" t="s">
        <v>97</v>
      </c>
      <c r="D1268" s="34">
        <v>13.369026512052814</v>
      </c>
      <c r="E1268" s="42">
        <v>1.5</v>
      </c>
      <c r="F1268" s="113">
        <f t="shared" si="507"/>
        <v>140.37522520372926</v>
      </c>
      <c r="G1268" s="42">
        <v>0.1</v>
      </c>
      <c r="H1268" s="33" t="s">
        <v>153</v>
      </c>
      <c r="I1268" s="109">
        <f t="shared" si="519"/>
        <v>13.035280163655273</v>
      </c>
      <c r="J1268" s="108">
        <f t="shared" si="520"/>
        <v>6.5176400818276359E-2</v>
      </c>
      <c r="K1268" s="126" t="str">
        <f t="shared" si="508"/>
        <v>DEJAR</v>
      </c>
      <c r="L1268" s="126" t="str">
        <f t="shared" si="509"/>
        <v>DEPURAR</v>
      </c>
      <c r="M1268" s="126" t="str">
        <f t="shared" si="510"/>
        <v>DEPURAR</v>
      </c>
    </row>
    <row r="1269" spans="1:13" x14ac:dyDescent="0.25">
      <c r="A1269" s="33" t="s">
        <v>72</v>
      </c>
      <c r="B1269" s="33">
        <v>82</v>
      </c>
      <c r="C1269" s="33" t="s">
        <v>97</v>
      </c>
      <c r="D1269" s="34">
        <v>11.459165581759555</v>
      </c>
      <c r="E1269" s="42">
        <v>1.5</v>
      </c>
      <c r="F1269" s="113">
        <f t="shared" si="507"/>
        <v>103.13281851702557</v>
      </c>
      <c r="G1269" s="42">
        <v>0.1</v>
      </c>
      <c r="H1269" s="33" t="s">
        <v>153</v>
      </c>
      <c r="I1269" s="109">
        <f t="shared" si="519"/>
        <v>13.035280163655273</v>
      </c>
      <c r="J1269" s="108">
        <f t="shared" si="520"/>
        <v>6.5176400818276359E-2</v>
      </c>
      <c r="K1269" s="126" t="str">
        <f t="shared" si="508"/>
        <v>DEJAR</v>
      </c>
      <c r="L1269" s="126" t="str">
        <f t="shared" si="509"/>
        <v>DEPURAR</v>
      </c>
      <c r="M1269" s="126" t="str">
        <f t="shared" si="510"/>
        <v>DEPURAR</v>
      </c>
    </row>
    <row r="1270" spans="1:13" x14ac:dyDescent="0.25">
      <c r="A1270" s="33" t="s">
        <v>72</v>
      </c>
      <c r="B1270" s="33">
        <v>83</v>
      </c>
      <c r="C1270" s="33" t="s">
        <v>97</v>
      </c>
      <c r="D1270" s="34">
        <v>22.91833116351911</v>
      </c>
      <c r="E1270" s="42">
        <v>4</v>
      </c>
      <c r="F1270" s="113">
        <f t="shared" si="507"/>
        <v>412.53127406810228</v>
      </c>
      <c r="G1270" s="42">
        <v>0.1</v>
      </c>
      <c r="H1270" s="33" t="s">
        <v>153</v>
      </c>
      <c r="I1270" s="109">
        <f t="shared" si="519"/>
        <v>42.22722295144743</v>
      </c>
      <c r="J1270" s="108">
        <f t="shared" si="520"/>
        <v>0.21113611475723715</v>
      </c>
      <c r="K1270" s="126" t="str">
        <f t="shared" si="508"/>
        <v>DEJAR</v>
      </c>
      <c r="L1270" s="126" t="str">
        <f t="shared" si="509"/>
        <v>DEPURAR</v>
      </c>
      <c r="M1270" s="126" t="str">
        <f t="shared" si="510"/>
        <v>DEPURAR</v>
      </c>
    </row>
    <row r="1271" spans="1:13" x14ac:dyDescent="0.25">
      <c r="A1271" s="33" t="s">
        <v>72</v>
      </c>
      <c r="B1271" s="33">
        <v>84</v>
      </c>
      <c r="C1271" s="33" t="s">
        <v>97</v>
      </c>
      <c r="D1271" s="34">
        <v>24.191571783714618</v>
      </c>
      <c r="E1271" s="42">
        <v>2</v>
      </c>
      <c r="F1271" s="113">
        <f t="shared" si="507"/>
        <v>459.64132697094118</v>
      </c>
      <c r="G1271" s="42">
        <v>0.1</v>
      </c>
      <c r="H1271" s="33" t="s">
        <v>153</v>
      </c>
      <c r="I1271" s="109">
        <f t="shared" si="519"/>
        <v>19.238790948127587</v>
      </c>
      <c r="J1271" s="108">
        <f t="shared" si="520"/>
        <v>9.6193954740637924E-2</v>
      </c>
      <c r="K1271" s="126" t="str">
        <f t="shared" si="508"/>
        <v>DEJAR</v>
      </c>
      <c r="L1271" s="126" t="str">
        <f t="shared" si="509"/>
        <v>DEPURAR</v>
      </c>
      <c r="M1271" s="126" t="str">
        <f t="shared" si="510"/>
        <v>DEPURAR</v>
      </c>
    </row>
    <row r="1272" spans="1:13" x14ac:dyDescent="0.25">
      <c r="A1272" s="33" t="s">
        <v>72</v>
      </c>
      <c r="B1272" s="33">
        <v>85</v>
      </c>
      <c r="C1272" s="33" t="s">
        <v>97</v>
      </c>
      <c r="D1272" s="34">
        <v>13.687336667101691</v>
      </c>
      <c r="E1272" s="42">
        <v>4</v>
      </c>
      <c r="F1272" s="113">
        <f t="shared" si="507"/>
        <v>147.13933752930578</v>
      </c>
      <c r="G1272" s="42">
        <v>0.1</v>
      </c>
      <c r="H1272" s="33" t="s">
        <v>153</v>
      </c>
      <c r="I1272" s="109">
        <f t="shared" si="519"/>
        <v>42.22722295144743</v>
      </c>
      <c r="J1272" s="108">
        <f t="shared" si="520"/>
        <v>0.21113611475723715</v>
      </c>
      <c r="K1272" s="126" t="str">
        <f t="shared" si="508"/>
        <v>DEJAR</v>
      </c>
      <c r="L1272" s="126" t="str">
        <f t="shared" si="509"/>
        <v>DEPURAR</v>
      </c>
      <c r="M1272" s="126" t="str">
        <f t="shared" si="510"/>
        <v>DEPURAR</v>
      </c>
    </row>
    <row r="1273" spans="1:13" x14ac:dyDescent="0.25">
      <c r="A1273" s="33" t="s">
        <v>72</v>
      </c>
      <c r="B1273" s="33">
        <v>86</v>
      </c>
      <c r="C1273" s="33" t="s">
        <v>96</v>
      </c>
      <c r="D1273" s="34">
        <v>47.746523257331482</v>
      </c>
      <c r="E1273" s="42">
        <v>15</v>
      </c>
      <c r="F1273" s="113">
        <f t="shared" si="507"/>
        <v>1790.5003214761387</v>
      </c>
      <c r="G1273" s="42">
        <v>0.1</v>
      </c>
      <c r="H1273" s="33" t="s">
        <v>170</v>
      </c>
      <c r="I1273" s="107">
        <f>0.13647*D1273^2.38351</f>
        <v>1370.2873538224931</v>
      </c>
      <c r="J1273" s="108">
        <f>(I1273/1000)*0.5/G1273</f>
        <v>6.8514367691124649</v>
      </c>
      <c r="K1273" s="126" t="str">
        <f t="shared" si="508"/>
        <v>DEJAR</v>
      </c>
      <c r="L1273" s="126" t="str">
        <f t="shared" si="509"/>
        <v>DEJAR</v>
      </c>
      <c r="M1273" s="126" t="str">
        <f t="shared" si="510"/>
        <v>DEJAR</v>
      </c>
    </row>
    <row r="1274" spans="1:13" x14ac:dyDescent="0.25">
      <c r="A1274" s="33" t="s">
        <v>72</v>
      </c>
      <c r="B1274" s="33">
        <v>87</v>
      </c>
      <c r="C1274" s="33" t="s">
        <v>97</v>
      </c>
      <c r="D1274" s="34">
        <v>13.687336667101691</v>
      </c>
      <c r="E1274" s="42">
        <v>4</v>
      </c>
      <c r="F1274" s="113">
        <f t="shared" si="507"/>
        <v>147.13933752930578</v>
      </c>
      <c r="G1274" s="42">
        <v>0.1</v>
      </c>
      <c r="H1274" s="33" t="s">
        <v>153</v>
      </c>
      <c r="I1274" s="109">
        <f t="shared" ref="I1274:I1289" si="521">6.666+(12.826*(E1274)^0.5)*LN(E1274)</f>
        <v>42.22722295144743</v>
      </c>
      <c r="J1274" s="108">
        <f t="shared" ref="J1274:J1289" si="522">(I1274/1000)*0.5/G1274</f>
        <v>0.21113611475723715</v>
      </c>
      <c r="K1274" s="126" t="str">
        <f t="shared" si="508"/>
        <v>DEJAR</v>
      </c>
      <c r="L1274" s="126" t="str">
        <f t="shared" si="509"/>
        <v>DEPURAR</v>
      </c>
      <c r="M1274" s="126" t="str">
        <f t="shared" si="510"/>
        <v>DEPURAR</v>
      </c>
    </row>
    <row r="1275" spans="1:13" x14ac:dyDescent="0.25">
      <c r="A1275" s="33" t="s">
        <v>72</v>
      </c>
      <c r="B1275" s="33">
        <v>88</v>
      </c>
      <c r="C1275" s="33" t="s">
        <v>97</v>
      </c>
      <c r="D1275" s="34">
        <v>14.960577287297196</v>
      </c>
      <c r="E1275" s="42">
        <v>2</v>
      </c>
      <c r="F1275" s="113">
        <f t="shared" si="507"/>
        <v>175.78734267292398</v>
      </c>
      <c r="G1275" s="42">
        <v>0.1</v>
      </c>
      <c r="H1275" s="33" t="s">
        <v>153</v>
      </c>
      <c r="I1275" s="109">
        <f t="shared" si="521"/>
        <v>19.238790948127587</v>
      </c>
      <c r="J1275" s="108">
        <f t="shared" si="522"/>
        <v>9.6193954740637924E-2</v>
      </c>
      <c r="K1275" s="126" t="str">
        <f t="shared" si="508"/>
        <v>DEJAR</v>
      </c>
      <c r="L1275" s="126" t="str">
        <f t="shared" si="509"/>
        <v>DEPURAR</v>
      </c>
      <c r="M1275" s="126" t="str">
        <f t="shared" si="510"/>
        <v>DEPURAR</v>
      </c>
    </row>
    <row r="1276" spans="1:13" x14ac:dyDescent="0.25">
      <c r="A1276" s="33" t="s">
        <v>72</v>
      </c>
      <c r="B1276" s="33">
        <v>89</v>
      </c>
      <c r="C1276" s="33" t="s">
        <v>97</v>
      </c>
      <c r="D1276" s="34">
        <v>14.642267132248321</v>
      </c>
      <c r="E1276" s="42">
        <v>2</v>
      </c>
      <c r="F1276" s="113">
        <f t="shared" si="507"/>
        <v>168.38660801082264</v>
      </c>
      <c r="G1276" s="42">
        <v>0.1</v>
      </c>
      <c r="H1276" s="33" t="s">
        <v>153</v>
      </c>
      <c r="I1276" s="109">
        <f t="shared" si="521"/>
        <v>19.238790948127587</v>
      </c>
      <c r="J1276" s="108">
        <f t="shared" si="522"/>
        <v>9.6193954740637924E-2</v>
      </c>
      <c r="K1276" s="126" t="str">
        <f t="shared" si="508"/>
        <v>DEJAR</v>
      </c>
      <c r="L1276" s="126" t="str">
        <f t="shared" si="509"/>
        <v>DEPURAR</v>
      </c>
      <c r="M1276" s="126" t="str">
        <f t="shared" si="510"/>
        <v>DEPURAR</v>
      </c>
    </row>
    <row r="1277" spans="1:13" x14ac:dyDescent="0.25">
      <c r="A1277" s="33" t="s">
        <v>72</v>
      </c>
      <c r="B1277" s="33">
        <v>90</v>
      </c>
      <c r="C1277" s="33" t="s">
        <v>97</v>
      </c>
      <c r="D1277" s="34">
        <v>12.732406201955062</v>
      </c>
      <c r="E1277" s="42">
        <v>4</v>
      </c>
      <c r="F1277" s="113">
        <f t="shared" si="507"/>
        <v>127.32446730496986</v>
      </c>
      <c r="G1277" s="42">
        <v>0.1</v>
      </c>
      <c r="H1277" s="33" t="s">
        <v>153</v>
      </c>
      <c r="I1277" s="109">
        <f t="shared" si="521"/>
        <v>42.22722295144743</v>
      </c>
      <c r="J1277" s="108">
        <f t="shared" si="522"/>
        <v>0.21113611475723715</v>
      </c>
      <c r="K1277" s="126" t="str">
        <f t="shared" si="508"/>
        <v>DEJAR</v>
      </c>
      <c r="L1277" s="126" t="str">
        <f t="shared" si="509"/>
        <v>DEPURAR</v>
      </c>
      <c r="M1277" s="126" t="str">
        <f t="shared" si="510"/>
        <v>DEPURAR</v>
      </c>
    </row>
    <row r="1278" spans="1:13" x14ac:dyDescent="0.25">
      <c r="A1278" s="33" t="s">
        <v>72</v>
      </c>
      <c r="B1278" s="33">
        <v>91</v>
      </c>
      <c r="C1278" s="33" t="s">
        <v>97</v>
      </c>
      <c r="D1278" s="34">
        <v>19.098609302932591</v>
      </c>
      <c r="E1278" s="42">
        <v>4</v>
      </c>
      <c r="F1278" s="113">
        <f t="shared" si="507"/>
        <v>286.48005143618212</v>
      </c>
      <c r="G1278" s="42">
        <v>0.1</v>
      </c>
      <c r="H1278" s="33" t="s">
        <v>153</v>
      </c>
      <c r="I1278" s="109">
        <f t="shared" si="521"/>
        <v>42.22722295144743</v>
      </c>
      <c r="J1278" s="108">
        <f t="shared" si="522"/>
        <v>0.21113611475723715</v>
      </c>
      <c r="K1278" s="126" t="str">
        <f t="shared" si="508"/>
        <v>DEJAR</v>
      </c>
      <c r="L1278" s="126" t="str">
        <f t="shared" si="509"/>
        <v>DEPURAR</v>
      </c>
      <c r="M1278" s="126" t="str">
        <f t="shared" si="510"/>
        <v>DEPURAR</v>
      </c>
    </row>
    <row r="1279" spans="1:13" x14ac:dyDescent="0.25">
      <c r="A1279" s="33" t="s">
        <v>72</v>
      </c>
      <c r="B1279" s="33">
        <v>92</v>
      </c>
      <c r="C1279" s="33" t="s">
        <v>97</v>
      </c>
      <c r="D1279" s="34">
        <v>10.504235116612925</v>
      </c>
      <c r="E1279" s="42">
        <v>3</v>
      </c>
      <c r="F1279" s="113">
        <f t="shared" si="507"/>
        <v>86.660215559445092</v>
      </c>
      <c r="G1279" s="42">
        <v>0.1</v>
      </c>
      <c r="H1279" s="33" t="s">
        <v>153</v>
      </c>
      <c r="I1279" s="109">
        <f t="shared" si="521"/>
        <v>31.07198362279307</v>
      </c>
      <c r="J1279" s="108">
        <f t="shared" si="522"/>
        <v>0.15535991811396535</v>
      </c>
      <c r="K1279" s="126" t="str">
        <f t="shared" si="508"/>
        <v>DEJAR</v>
      </c>
      <c r="L1279" s="126" t="str">
        <f t="shared" si="509"/>
        <v>DEPURAR</v>
      </c>
      <c r="M1279" s="126" t="str">
        <f t="shared" si="510"/>
        <v>DEPURAR</v>
      </c>
    </row>
    <row r="1280" spans="1:13" x14ac:dyDescent="0.25">
      <c r="A1280" s="33" t="s">
        <v>72</v>
      </c>
      <c r="B1280" s="33">
        <v>93</v>
      </c>
      <c r="C1280" s="33" t="s">
        <v>97</v>
      </c>
      <c r="D1280" s="34">
        <v>11.459165581759555</v>
      </c>
      <c r="E1280" s="42">
        <v>3</v>
      </c>
      <c r="F1280" s="113">
        <f t="shared" si="507"/>
        <v>103.13281851702557</v>
      </c>
      <c r="G1280" s="42">
        <v>0.1</v>
      </c>
      <c r="H1280" s="33" t="s">
        <v>153</v>
      </c>
      <c r="I1280" s="109">
        <f t="shared" si="521"/>
        <v>31.07198362279307</v>
      </c>
      <c r="J1280" s="108">
        <f t="shared" si="522"/>
        <v>0.15535991811396535</v>
      </c>
      <c r="K1280" s="126" t="str">
        <f t="shared" si="508"/>
        <v>DEJAR</v>
      </c>
      <c r="L1280" s="126" t="str">
        <f t="shared" si="509"/>
        <v>DEPURAR</v>
      </c>
      <c r="M1280" s="126" t="str">
        <f t="shared" si="510"/>
        <v>DEPURAR</v>
      </c>
    </row>
    <row r="1281" spans="1:13" x14ac:dyDescent="0.25">
      <c r="A1281" s="33" t="s">
        <v>72</v>
      </c>
      <c r="B1281" s="33">
        <v>94</v>
      </c>
      <c r="C1281" s="33" t="s">
        <v>97</v>
      </c>
      <c r="D1281" s="34">
        <v>12.732406201955062</v>
      </c>
      <c r="E1281" s="42">
        <v>3</v>
      </c>
      <c r="F1281" s="113">
        <f t="shared" si="507"/>
        <v>127.32446730496986</v>
      </c>
      <c r="G1281" s="42">
        <v>0.1</v>
      </c>
      <c r="H1281" s="33" t="s">
        <v>153</v>
      </c>
      <c r="I1281" s="109">
        <f t="shared" si="521"/>
        <v>31.07198362279307</v>
      </c>
      <c r="J1281" s="108">
        <f t="shared" si="522"/>
        <v>0.15535991811396535</v>
      </c>
      <c r="K1281" s="126" t="str">
        <f t="shared" si="508"/>
        <v>DEJAR</v>
      </c>
      <c r="L1281" s="126" t="str">
        <f t="shared" si="509"/>
        <v>DEPURAR</v>
      </c>
      <c r="M1281" s="126" t="str">
        <f t="shared" si="510"/>
        <v>DEPURAR</v>
      </c>
    </row>
    <row r="1282" spans="1:13" x14ac:dyDescent="0.25">
      <c r="A1282" s="33" t="s">
        <v>72</v>
      </c>
      <c r="B1282" s="33">
        <v>95</v>
      </c>
      <c r="C1282" s="33" t="s">
        <v>97</v>
      </c>
      <c r="D1282" s="34">
        <v>19.735229613030345</v>
      </c>
      <c r="E1282" s="42">
        <v>4</v>
      </c>
      <c r="F1282" s="113">
        <f t="shared" si="507"/>
        <v>305.89703270019004</v>
      </c>
      <c r="G1282" s="42">
        <v>0.1</v>
      </c>
      <c r="H1282" s="33" t="s">
        <v>153</v>
      </c>
      <c r="I1282" s="109">
        <f t="shared" si="521"/>
        <v>42.22722295144743</v>
      </c>
      <c r="J1282" s="108">
        <f t="shared" si="522"/>
        <v>0.21113611475723715</v>
      </c>
      <c r="K1282" s="126" t="str">
        <f t="shared" si="508"/>
        <v>DEJAR</v>
      </c>
      <c r="L1282" s="126" t="str">
        <f t="shared" si="509"/>
        <v>DEPURAR</v>
      </c>
      <c r="M1282" s="126" t="str">
        <f t="shared" si="510"/>
        <v>DEPURAR</v>
      </c>
    </row>
    <row r="1283" spans="1:13" x14ac:dyDescent="0.25">
      <c r="A1283" s="33" t="s">
        <v>72</v>
      </c>
      <c r="B1283" s="33">
        <v>96</v>
      </c>
      <c r="C1283" s="33" t="s">
        <v>97</v>
      </c>
      <c r="D1283" s="34">
        <v>19.098609302932591</v>
      </c>
      <c r="E1283" s="42">
        <v>4</v>
      </c>
      <c r="F1283" s="113">
        <f t="shared" ref="F1283:F1346" si="523">(3.1416/4)*D1283^2</f>
        <v>286.48005143618212</v>
      </c>
      <c r="G1283" s="42">
        <v>0.1</v>
      </c>
      <c r="H1283" s="33" t="s">
        <v>153</v>
      </c>
      <c r="I1283" s="109">
        <f t="shared" si="521"/>
        <v>42.22722295144743</v>
      </c>
      <c r="J1283" s="108">
        <f t="shared" si="522"/>
        <v>0.21113611475723715</v>
      </c>
      <c r="K1283" s="126" t="str">
        <f t="shared" ref="K1283:K1346" si="524">+IF(D1283&gt;=10,"DEJAR","DEPURAR")</f>
        <v>DEJAR</v>
      </c>
      <c r="L1283" s="126" t="str">
        <f t="shared" ref="L1283:L1346" si="525">+IF(E1283&gt;=5,"DEJAR","DEPURAR")</f>
        <v>DEPURAR</v>
      </c>
      <c r="M1283" s="126" t="str">
        <f t="shared" ref="M1283:M1346" si="526">+IF(AND(K1283="DEJAR",L1283="DEJAR"),"DEJAR","DEPURAR")</f>
        <v>DEPURAR</v>
      </c>
    </row>
    <row r="1284" spans="1:13" x14ac:dyDescent="0.25">
      <c r="A1284" s="33" t="s">
        <v>72</v>
      </c>
      <c r="B1284" s="33">
        <v>97</v>
      </c>
      <c r="C1284" s="33" t="s">
        <v>97</v>
      </c>
      <c r="D1284" s="34">
        <v>27.056363179154506</v>
      </c>
      <c r="E1284" s="42">
        <v>1.5</v>
      </c>
      <c r="F1284" s="113">
        <f t="shared" si="523"/>
        <v>574.94954767400452</v>
      </c>
      <c r="G1284" s="42">
        <v>0.1</v>
      </c>
      <c r="H1284" s="33" t="s">
        <v>153</v>
      </c>
      <c r="I1284" s="109">
        <f t="shared" si="521"/>
        <v>13.035280163655273</v>
      </c>
      <c r="J1284" s="108">
        <f t="shared" si="522"/>
        <v>6.5176400818276359E-2</v>
      </c>
      <c r="K1284" s="126" t="str">
        <f t="shared" si="524"/>
        <v>DEJAR</v>
      </c>
      <c r="L1284" s="126" t="str">
        <f t="shared" si="525"/>
        <v>DEPURAR</v>
      </c>
      <c r="M1284" s="126" t="str">
        <f t="shared" si="526"/>
        <v>DEPURAR</v>
      </c>
    </row>
    <row r="1285" spans="1:13" x14ac:dyDescent="0.25">
      <c r="A1285" s="33" t="s">
        <v>72</v>
      </c>
      <c r="B1285" s="33">
        <v>98</v>
      </c>
      <c r="C1285" s="33" t="s">
        <v>97</v>
      </c>
      <c r="D1285" s="34">
        <v>13.369026512052814</v>
      </c>
      <c r="E1285" s="42">
        <v>4</v>
      </c>
      <c r="F1285" s="113">
        <f t="shared" si="523"/>
        <v>140.37522520372926</v>
      </c>
      <c r="G1285" s="42">
        <v>0.1</v>
      </c>
      <c r="H1285" s="33" t="s">
        <v>153</v>
      </c>
      <c r="I1285" s="109">
        <f t="shared" si="521"/>
        <v>42.22722295144743</v>
      </c>
      <c r="J1285" s="108">
        <f t="shared" si="522"/>
        <v>0.21113611475723715</v>
      </c>
      <c r="K1285" s="126" t="str">
        <f t="shared" si="524"/>
        <v>DEJAR</v>
      </c>
      <c r="L1285" s="126" t="str">
        <f t="shared" si="525"/>
        <v>DEPURAR</v>
      </c>
      <c r="M1285" s="126" t="str">
        <f t="shared" si="526"/>
        <v>DEPURAR</v>
      </c>
    </row>
    <row r="1286" spans="1:13" x14ac:dyDescent="0.25">
      <c r="A1286" s="33" t="s">
        <v>72</v>
      </c>
      <c r="B1286" s="33">
        <v>99</v>
      </c>
      <c r="C1286" s="33" t="s">
        <v>97</v>
      </c>
      <c r="D1286" s="34">
        <v>13.687336667101691</v>
      </c>
      <c r="E1286" s="42">
        <v>3</v>
      </c>
      <c r="F1286" s="113">
        <f t="shared" si="523"/>
        <v>147.13933752930578</v>
      </c>
      <c r="G1286" s="42">
        <v>0.1</v>
      </c>
      <c r="H1286" s="33" t="s">
        <v>153</v>
      </c>
      <c r="I1286" s="109">
        <f t="shared" si="521"/>
        <v>31.07198362279307</v>
      </c>
      <c r="J1286" s="108">
        <f t="shared" si="522"/>
        <v>0.15535991811396535</v>
      </c>
      <c r="K1286" s="126" t="str">
        <f t="shared" si="524"/>
        <v>DEJAR</v>
      </c>
      <c r="L1286" s="126" t="str">
        <f t="shared" si="525"/>
        <v>DEPURAR</v>
      </c>
      <c r="M1286" s="126" t="str">
        <f t="shared" si="526"/>
        <v>DEPURAR</v>
      </c>
    </row>
    <row r="1287" spans="1:13" x14ac:dyDescent="0.25">
      <c r="A1287" s="33" t="s">
        <v>72</v>
      </c>
      <c r="B1287" s="33">
        <v>100</v>
      </c>
      <c r="C1287" s="33" t="s">
        <v>97</v>
      </c>
      <c r="D1287" s="34">
        <v>27.374673334203383</v>
      </c>
      <c r="E1287" s="42">
        <v>3</v>
      </c>
      <c r="F1287" s="113">
        <f t="shared" si="523"/>
        <v>588.55735011722311</v>
      </c>
      <c r="G1287" s="42">
        <v>0.1</v>
      </c>
      <c r="H1287" s="33" t="s">
        <v>153</v>
      </c>
      <c r="I1287" s="109">
        <f t="shared" si="521"/>
        <v>31.07198362279307</v>
      </c>
      <c r="J1287" s="108">
        <f t="shared" si="522"/>
        <v>0.15535991811396535</v>
      </c>
      <c r="K1287" s="126" t="str">
        <f t="shared" si="524"/>
        <v>DEJAR</v>
      </c>
      <c r="L1287" s="126" t="str">
        <f t="shared" si="525"/>
        <v>DEPURAR</v>
      </c>
      <c r="M1287" s="126" t="str">
        <f t="shared" si="526"/>
        <v>DEPURAR</v>
      </c>
    </row>
    <row r="1288" spans="1:13" x14ac:dyDescent="0.25">
      <c r="A1288" s="33" t="s">
        <v>72</v>
      </c>
      <c r="B1288" s="33">
        <v>101</v>
      </c>
      <c r="C1288" s="33" t="s">
        <v>97</v>
      </c>
      <c r="D1288" s="34">
        <v>14.005646822150567</v>
      </c>
      <c r="E1288" s="42">
        <v>1.5</v>
      </c>
      <c r="F1288" s="113">
        <f t="shared" si="523"/>
        <v>154.06260543901348</v>
      </c>
      <c r="G1288" s="42">
        <v>0.1</v>
      </c>
      <c r="H1288" s="33" t="s">
        <v>153</v>
      </c>
      <c r="I1288" s="109">
        <f t="shared" si="521"/>
        <v>13.035280163655273</v>
      </c>
      <c r="J1288" s="108">
        <f t="shared" si="522"/>
        <v>6.5176400818276359E-2</v>
      </c>
      <c r="K1288" s="126" t="str">
        <f t="shared" si="524"/>
        <v>DEJAR</v>
      </c>
      <c r="L1288" s="126" t="str">
        <f t="shared" si="525"/>
        <v>DEPURAR</v>
      </c>
      <c r="M1288" s="126" t="str">
        <f t="shared" si="526"/>
        <v>DEPURAR</v>
      </c>
    </row>
    <row r="1289" spans="1:13" x14ac:dyDescent="0.25">
      <c r="A1289" s="33" t="s">
        <v>72</v>
      </c>
      <c r="B1289" s="33">
        <v>102</v>
      </c>
      <c r="C1289" s="33" t="s">
        <v>97</v>
      </c>
      <c r="D1289" s="34">
        <v>14.323956977199444</v>
      </c>
      <c r="E1289" s="42">
        <v>2</v>
      </c>
      <c r="F1289" s="113">
        <f t="shared" si="523"/>
        <v>161.14502893285245</v>
      </c>
      <c r="G1289" s="42">
        <v>0.1</v>
      </c>
      <c r="H1289" s="33" t="s">
        <v>153</v>
      </c>
      <c r="I1289" s="109">
        <f t="shared" si="521"/>
        <v>19.238790948127587</v>
      </c>
      <c r="J1289" s="108">
        <f t="shared" si="522"/>
        <v>9.6193954740637924E-2</v>
      </c>
      <c r="K1289" s="126" t="str">
        <f t="shared" si="524"/>
        <v>DEJAR</v>
      </c>
      <c r="L1289" s="126" t="str">
        <f t="shared" si="525"/>
        <v>DEPURAR</v>
      </c>
      <c r="M1289" s="126" t="str">
        <f t="shared" si="526"/>
        <v>DEPURAR</v>
      </c>
    </row>
    <row r="1290" spans="1:13" x14ac:dyDescent="0.25">
      <c r="A1290" s="33" t="s">
        <v>72</v>
      </c>
      <c r="B1290" s="33">
        <v>103</v>
      </c>
      <c r="C1290" s="33" t="s">
        <v>96</v>
      </c>
      <c r="D1290" s="34">
        <v>38.197218605865181</v>
      </c>
      <c r="E1290" s="42">
        <v>15</v>
      </c>
      <c r="F1290" s="113">
        <f t="shared" si="523"/>
        <v>1145.9202057447285</v>
      </c>
      <c r="G1290" s="42">
        <v>0.1</v>
      </c>
      <c r="H1290" s="33" t="s">
        <v>170</v>
      </c>
      <c r="I1290" s="107">
        <f t="shared" ref="I1290:I1291" si="527">0.13647*D1290^2.38351</f>
        <v>805.055209382768</v>
      </c>
      <c r="J1290" s="108">
        <f t="shared" ref="J1290:J1291" si="528">(I1290/1000)*0.5/G1290</f>
        <v>4.0252760469138398</v>
      </c>
      <c r="K1290" s="126" t="str">
        <f t="shared" si="524"/>
        <v>DEJAR</v>
      </c>
      <c r="L1290" s="126" t="str">
        <f t="shared" si="525"/>
        <v>DEJAR</v>
      </c>
      <c r="M1290" s="126" t="str">
        <f t="shared" si="526"/>
        <v>DEJAR</v>
      </c>
    </row>
    <row r="1291" spans="1:13" x14ac:dyDescent="0.25">
      <c r="A1291" s="33" t="s">
        <v>72</v>
      </c>
      <c r="B1291" s="33">
        <v>104</v>
      </c>
      <c r="C1291" s="33" t="s">
        <v>96</v>
      </c>
      <c r="D1291" s="34">
        <v>34.377496745278663</v>
      </c>
      <c r="E1291" s="42">
        <v>15</v>
      </c>
      <c r="F1291" s="113">
        <f t="shared" si="523"/>
        <v>928.19536665322994</v>
      </c>
      <c r="G1291" s="42">
        <v>0.1</v>
      </c>
      <c r="H1291" s="33" t="s">
        <v>170</v>
      </c>
      <c r="I1291" s="107">
        <f t="shared" si="527"/>
        <v>626.270893975121</v>
      </c>
      <c r="J1291" s="108">
        <f t="shared" si="528"/>
        <v>3.1313544698756051</v>
      </c>
      <c r="K1291" s="126" t="str">
        <f t="shared" si="524"/>
        <v>DEJAR</v>
      </c>
      <c r="L1291" s="126" t="str">
        <f t="shared" si="525"/>
        <v>DEJAR</v>
      </c>
      <c r="M1291" s="126" t="str">
        <f t="shared" si="526"/>
        <v>DEJAR</v>
      </c>
    </row>
    <row r="1292" spans="1:13" x14ac:dyDescent="0.25">
      <c r="A1292" s="33" t="s">
        <v>72</v>
      </c>
      <c r="B1292" s="33">
        <v>105</v>
      </c>
      <c r="C1292" s="33" t="s">
        <v>97</v>
      </c>
      <c r="D1292" s="34">
        <v>18.143678837785963</v>
      </c>
      <c r="E1292" s="42">
        <v>4</v>
      </c>
      <c r="F1292" s="113">
        <f t="shared" si="523"/>
        <v>258.54824642115443</v>
      </c>
      <c r="G1292" s="42">
        <v>0.1</v>
      </c>
      <c r="H1292" s="33" t="s">
        <v>153</v>
      </c>
      <c r="I1292" s="109">
        <f>6.666+(12.826*(E1292)^0.5)*LN(E1292)</f>
        <v>42.22722295144743</v>
      </c>
      <c r="J1292" s="108">
        <f>(I1292/1000)*0.5/G1292</f>
        <v>0.21113611475723715</v>
      </c>
      <c r="K1292" s="126" t="str">
        <f t="shared" si="524"/>
        <v>DEJAR</v>
      </c>
      <c r="L1292" s="126" t="str">
        <f t="shared" si="525"/>
        <v>DEPURAR</v>
      </c>
      <c r="M1292" s="126" t="str">
        <f t="shared" si="526"/>
        <v>DEPURAR</v>
      </c>
    </row>
    <row r="1293" spans="1:13" x14ac:dyDescent="0.25">
      <c r="A1293" s="33" t="s">
        <v>72</v>
      </c>
      <c r="B1293" s="33">
        <v>106</v>
      </c>
      <c r="C1293" s="33" t="s">
        <v>98</v>
      </c>
      <c r="D1293" s="34">
        <v>28.647913954398888</v>
      </c>
      <c r="E1293" s="42">
        <v>15</v>
      </c>
      <c r="F1293" s="113">
        <f t="shared" si="523"/>
        <v>644.58011573140982</v>
      </c>
      <c r="G1293" s="42">
        <v>0.1</v>
      </c>
      <c r="H1293" s="33" t="s">
        <v>170</v>
      </c>
      <c r="I1293" s="107">
        <f>0.13647*D1293^2.38351</f>
        <v>405.53929002221889</v>
      </c>
      <c r="J1293" s="108">
        <f>(I1293/1000)*0.5/G1293</f>
        <v>2.0276964501110943</v>
      </c>
      <c r="K1293" s="126" t="str">
        <f t="shared" si="524"/>
        <v>DEJAR</v>
      </c>
      <c r="L1293" s="126" t="str">
        <f t="shared" si="525"/>
        <v>DEJAR</v>
      </c>
      <c r="M1293" s="126" t="str">
        <f t="shared" si="526"/>
        <v>DEJAR</v>
      </c>
    </row>
    <row r="1294" spans="1:13" x14ac:dyDescent="0.25">
      <c r="A1294" s="33" t="s">
        <v>72</v>
      </c>
      <c r="B1294" s="33">
        <v>107</v>
      </c>
      <c r="C1294" s="33" t="s">
        <v>97</v>
      </c>
      <c r="D1294" s="34">
        <v>17.507058527688208</v>
      </c>
      <c r="E1294" s="42">
        <v>4</v>
      </c>
      <c r="F1294" s="113">
        <f t="shared" si="523"/>
        <v>240.72282099845862</v>
      </c>
      <c r="G1294" s="42">
        <v>0.1</v>
      </c>
      <c r="H1294" s="33" t="s">
        <v>153</v>
      </c>
      <c r="I1294" s="109">
        <f t="shared" ref="I1294:I1301" si="529">6.666+(12.826*(E1294)^0.5)*LN(E1294)</f>
        <v>42.22722295144743</v>
      </c>
      <c r="J1294" s="108">
        <f t="shared" ref="J1294:J1301" si="530">(I1294/1000)*0.5/G1294</f>
        <v>0.21113611475723715</v>
      </c>
      <c r="K1294" s="126" t="str">
        <f t="shared" si="524"/>
        <v>DEJAR</v>
      </c>
      <c r="L1294" s="126" t="str">
        <f t="shared" si="525"/>
        <v>DEPURAR</v>
      </c>
      <c r="M1294" s="126" t="str">
        <f t="shared" si="526"/>
        <v>DEPURAR</v>
      </c>
    </row>
    <row r="1295" spans="1:13" x14ac:dyDescent="0.25">
      <c r="A1295" s="33" t="s">
        <v>72</v>
      </c>
      <c r="B1295" s="33">
        <v>108</v>
      </c>
      <c r="C1295" s="33" t="s">
        <v>97</v>
      </c>
      <c r="D1295" s="34">
        <v>12.095785891857309</v>
      </c>
      <c r="E1295" s="42">
        <v>4</v>
      </c>
      <c r="F1295" s="113">
        <f t="shared" si="523"/>
        <v>114.91033174273529</v>
      </c>
      <c r="G1295" s="42">
        <v>0.1</v>
      </c>
      <c r="H1295" s="33" t="s">
        <v>153</v>
      </c>
      <c r="I1295" s="109">
        <f t="shared" si="529"/>
        <v>42.22722295144743</v>
      </c>
      <c r="J1295" s="108">
        <f t="shared" si="530"/>
        <v>0.21113611475723715</v>
      </c>
      <c r="K1295" s="126" t="str">
        <f t="shared" si="524"/>
        <v>DEJAR</v>
      </c>
      <c r="L1295" s="126" t="str">
        <f t="shared" si="525"/>
        <v>DEPURAR</v>
      </c>
      <c r="M1295" s="126" t="str">
        <f t="shared" si="526"/>
        <v>DEPURAR</v>
      </c>
    </row>
    <row r="1296" spans="1:13" x14ac:dyDescent="0.25">
      <c r="A1296" s="33" t="s">
        <v>72</v>
      </c>
      <c r="B1296" s="33">
        <v>109</v>
      </c>
      <c r="C1296" s="33" t="s">
        <v>97</v>
      </c>
      <c r="D1296" s="34">
        <v>16.870438217590458</v>
      </c>
      <c r="E1296" s="42">
        <v>8</v>
      </c>
      <c r="F1296" s="113">
        <f t="shared" si="523"/>
        <v>223.53401791228774</v>
      </c>
      <c r="G1296" s="42">
        <v>0.1</v>
      </c>
      <c r="H1296" s="33" t="s">
        <v>153</v>
      </c>
      <c r="I1296" s="109">
        <f t="shared" si="529"/>
        <v>82.102745688765523</v>
      </c>
      <c r="J1296" s="108">
        <f t="shared" si="530"/>
        <v>0.41051372844382761</v>
      </c>
      <c r="K1296" s="126" t="str">
        <f t="shared" si="524"/>
        <v>DEJAR</v>
      </c>
      <c r="L1296" s="126" t="str">
        <f t="shared" si="525"/>
        <v>DEJAR</v>
      </c>
      <c r="M1296" s="126" t="str">
        <f t="shared" si="526"/>
        <v>DEJAR</v>
      </c>
    </row>
    <row r="1297" spans="1:13" x14ac:dyDescent="0.25">
      <c r="A1297" s="33" t="s">
        <v>72</v>
      </c>
      <c r="B1297" s="33">
        <v>110</v>
      </c>
      <c r="C1297" s="33" t="s">
        <v>97</v>
      </c>
      <c r="D1297" s="34">
        <v>9.8676148065151725</v>
      </c>
      <c r="E1297" s="42">
        <v>4</v>
      </c>
      <c r="F1297" s="113">
        <f t="shared" si="523"/>
        <v>76.47425817504751</v>
      </c>
      <c r="G1297" s="42">
        <v>0.1</v>
      </c>
      <c r="H1297" s="33" t="s">
        <v>153</v>
      </c>
      <c r="I1297" s="109">
        <f t="shared" si="529"/>
        <v>42.22722295144743</v>
      </c>
      <c r="J1297" s="108">
        <f t="shared" si="530"/>
        <v>0.21113611475723715</v>
      </c>
      <c r="K1297" s="126" t="str">
        <f t="shared" si="524"/>
        <v>DEPURAR</v>
      </c>
      <c r="L1297" s="126" t="str">
        <f t="shared" si="525"/>
        <v>DEPURAR</v>
      </c>
      <c r="M1297" s="126" t="str">
        <f t="shared" si="526"/>
        <v>DEPURAR</v>
      </c>
    </row>
    <row r="1298" spans="1:13" x14ac:dyDescent="0.25">
      <c r="A1298" s="33" t="s">
        <v>72</v>
      </c>
      <c r="B1298" s="33">
        <v>111</v>
      </c>
      <c r="C1298" s="33" t="s">
        <v>97</v>
      </c>
      <c r="D1298" s="34">
        <v>17.188748372639331</v>
      </c>
      <c r="E1298" s="42">
        <v>4</v>
      </c>
      <c r="F1298" s="113">
        <f t="shared" si="523"/>
        <v>232.04884166330748</v>
      </c>
      <c r="G1298" s="42">
        <v>0.1</v>
      </c>
      <c r="H1298" s="33" t="s">
        <v>153</v>
      </c>
      <c r="I1298" s="109">
        <f t="shared" si="529"/>
        <v>42.22722295144743</v>
      </c>
      <c r="J1298" s="108">
        <f t="shared" si="530"/>
        <v>0.21113611475723715</v>
      </c>
      <c r="K1298" s="126" t="str">
        <f t="shared" si="524"/>
        <v>DEJAR</v>
      </c>
      <c r="L1298" s="126" t="str">
        <f t="shared" si="525"/>
        <v>DEPURAR</v>
      </c>
      <c r="M1298" s="126" t="str">
        <f t="shared" si="526"/>
        <v>DEPURAR</v>
      </c>
    </row>
    <row r="1299" spans="1:13" x14ac:dyDescent="0.25">
      <c r="A1299" s="33" t="s">
        <v>72</v>
      </c>
      <c r="B1299" s="33">
        <v>112</v>
      </c>
      <c r="C1299" s="33" t="s">
        <v>97</v>
      </c>
      <c r="D1299" s="34">
        <v>11.459165581759555</v>
      </c>
      <c r="E1299" s="42">
        <v>4</v>
      </c>
      <c r="F1299" s="113">
        <f t="shared" si="523"/>
        <v>103.13281851702557</v>
      </c>
      <c r="G1299" s="42">
        <v>0.1</v>
      </c>
      <c r="H1299" s="33" t="s">
        <v>153</v>
      </c>
      <c r="I1299" s="109">
        <f t="shared" si="529"/>
        <v>42.22722295144743</v>
      </c>
      <c r="J1299" s="108">
        <f t="shared" si="530"/>
        <v>0.21113611475723715</v>
      </c>
      <c r="K1299" s="126" t="str">
        <f t="shared" si="524"/>
        <v>DEJAR</v>
      </c>
      <c r="L1299" s="126" t="str">
        <f t="shared" si="525"/>
        <v>DEPURAR</v>
      </c>
      <c r="M1299" s="126" t="str">
        <f t="shared" si="526"/>
        <v>DEPURAR</v>
      </c>
    </row>
    <row r="1300" spans="1:13" x14ac:dyDescent="0.25">
      <c r="A1300" s="33" t="s">
        <v>72</v>
      </c>
      <c r="B1300" s="33">
        <v>113</v>
      </c>
      <c r="C1300" s="33" t="s">
        <v>97</v>
      </c>
      <c r="D1300" s="34">
        <v>11.140855426710679</v>
      </c>
      <c r="E1300" s="42">
        <v>4</v>
      </c>
      <c r="F1300" s="113">
        <f t="shared" si="523"/>
        <v>97.482795280367554</v>
      </c>
      <c r="G1300" s="42">
        <v>0.1</v>
      </c>
      <c r="H1300" s="33" t="s">
        <v>153</v>
      </c>
      <c r="I1300" s="109">
        <f t="shared" si="529"/>
        <v>42.22722295144743</v>
      </c>
      <c r="J1300" s="108">
        <f t="shared" si="530"/>
        <v>0.21113611475723715</v>
      </c>
      <c r="K1300" s="126" t="str">
        <f t="shared" si="524"/>
        <v>DEJAR</v>
      </c>
      <c r="L1300" s="126" t="str">
        <f t="shared" si="525"/>
        <v>DEPURAR</v>
      </c>
      <c r="M1300" s="126" t="str">
        <f t="shared" si="526"/>
        <v>DEPURAR</v>
      </c>
    </row>
    <row r="1301" spans="1:13" x14ac:dyDescent="0.25">
      <c r="A1301" s="33" t="s">
        <v>72</v>
      </c>
      <c r="B1301" s="33">
        <v>114</v>
      </c>
      <c r="C1301" s="33" t="s">
        <v>97</v>
      </c>
      <c r="D1301" s="34">
        <v>17.507058527688208</v>
      </c>
      <c r="E1301" s="42">
        <v>4</v>
      </c>
      <c r="F1301" s="113">
        <f t="shared" si="523"/>
        <v>240.72282099845862</v>
      </c>
      <c r="G1301" s="42">
        <v>0.1</v>
      </c>
      <c r="H1301" s="33" t="s">
        <v>153</v>
      </c>
      <c r="I1301" s="109">
        <f t="shared" si="529"/>
        <v>42.22722295144743</v>
      </c>
      <c r="J1301" s="108">
        <f t="shared" si="530"/>
        <v>0.21113611475723715</v>
      </c>
      <c r="K1301" s="126" t="str">
        <f t="shared" si="524"/>
        <v>DEJAR</v>
      </c>
      <c r="L1301" s="126" t="str">
        <f t="shared" si="525"/>
        <v>DEPURAR</v>
      </c>
      <c r="M1301" s="126" t="str">
        <f t="shared" si="526"/>
        <v>DEPURAR</v>
      </c>
    </row>
    <row r="1302" spans="1:13" x14ac:dyDescent="0.25">
      <c r="A1302" s="33" t="s">
        <v>72</v>
      </c>
      <c r="B1302" s="33">
        <v>115</v>
      </c>
      <c r="C1302" s="33" t="s">
        <v>133</v>
      </c>
      <c r="D1302" s="34">
        <v>17.825368682737086</v>
      </c>
      <c r="E1302" s="42">
        <v>8</v>
      </c>
      <c r="F1302" s="113">
        <f t="shared" si="523"/>
        <v>249.55595591774087</v>
      </c>
      <c r="G1302" s="42">
        <v>0.1</v>
      </c>
      <c r="H1302" s="33" t="s">
        <v>170</v>
      </c>
      <c r="I1302" s="107">
        <f>0.13647*D1302^2.38351</f>
        <v>130.88805589127705</v>
      </c>
      <c r="J1302" s="108">
        <f>(I1302/1000)*0.5/G1302</f>
        <v>0.65444027945638528</v>
      </c>
      <c r="K1302" s="126" t="str">
        <f t="shared" si="524"/>
        <v>DEJAR</v>
      </c>
      <c r="L1302" s="126" t="str">
        <f t="shared" si="525"/>
        <v>DEJAR</v>
      </c>
      <c r="M1302" s="126" t="str">
        <f t="shared" si="526"/>
        <v>DEJAR</v>
      </c>
    </row>
    <row r="1303" spans="1:13" x14ac:dyDescent="0.25">
      <c r="A1303" s="33" t="s">
        <v>72</v>
      </c>
      <c r="B1303" s="33">
        <v>116</v>
      </c>
      <c r="C1303" s="33" t="s">
        <v>97</v>
      </c>
      <c r="D1303" s="34">
        <v>23.236641318567987</v>
      </c>
      <c r="E1303" s="42">
        <v>4</v>
      </c>
      <c r="F1303" s="113">
        <f t="shared" si="523"/>
        <v>424.07005391761521</v>
      </c>
      <c r="G1303" s="42">
        <v>0.1</v>
      </c>
      <c r="H1303" s="33" t="s">
        <v>153</v>
      </c>
      <c r="I1303" s="109">
        <f t="shared" ref="I1303:I1308" si="531">6.666+(12.826*(E1303)^0.5)*LN(E1303)</f>
        <v>42.22722295144743</v>
      </c>
      <c r="J1303" s="108">
        <f t="shared" ref="J1303:J1308" si="532">(I1303/1000)*0.5/G1303</f>
        <v>0.21113611475723715</v>
      </c>
      <c r="K1303" s="126" t="str">
        <f t="shared" si="524"/>
        <v>DEJAR</v>
      </c>
      <c r="L1303" s="126" t="str">
        <f t="shared" si="525"/>
        <v>DEPURAR</v>
      </c>
      <c r="M1303" s="126" t="str">
        <f t="shared" si="526"/>
        <v>DEPURAR</v>
      </c>
    </row>
    <row r="1304" spans="1:13" x14ac:dyDescent="0.25">
      <c r="A1304" s="33" t="s">
        <v>72</v>
      </c>
      <c r="B1304" s="33">
        <v>117</v>
      </c>
      <c r="C1304" s="33" t="s">
        <v>97</v>
      </c>
      <c r="D1304" s="34">
        <v>22.91833116351911</v>
      </c>
      <c r="E1304" s="42">
        <v>4</v>
      </c>
      <c r="F1304" s="113">
        <f t="shared" si="523"/>
        <v>412.53127406810228</v>
      </c>
      <c r="G1304" s="42">
        <v>0.1</v>
      </c>
      <c r="H1304" s="33" t="s">
        <v>153</v>
      </c>
      <c r="I1304" s="109">
        <f t="shared" si="531"/>
        <v>42.22722295144743</v>
      </c>
      <c r="J1304" s="108">
        <f t="shared" si="532"/>
        <v>0.21113611475723715</v>
      </c>
      <c r="K1304" s="126" t="str">
        <f t="shared" si="524"/>
        <v>DEJAR</v>
      </c>
      <c r="L1304" s="126" t="str">
        <f t="shared" si="525"/>
        <v>DEPURAR</v>
      </c>
      <c r="M1304" s="126" t="str">
        <f t="shared" si="526"/>
        <v>DEPURAR</v>
      </c>
    </row>
    <row r="1305" spans="1:13" x14ac:dyDescent="0.25">
      <c r="A1305" s="33" t="s">
        <v>72</v>
      </c>
      <c r="B1305" s="33">
        <v>118</v>
      </c>
      <c r="C1305" s="33" t="s">
        <v>97</v>
      </c>
      <c r="D1305" s="34">
        <v>14.642267132248321</v>
      </c>
      <c r="E1305" s="42">
        <v>4</v>
      </c>
      <c r="F1305" s="113">
        <f t="shared" si="523"/>
        <v>168.38660801082264</v>
      </c>
      <c r="G1305" s="42">
        <v>0.1</v>
      </c>
      <c r="H1305" s="33" t="s">
        <v>153</v>
      </c>
      <c r="I1305" s="109">
        <f t="shared" si="531"/>
        <v>42.22722295144743</v>
      </c>
      <c r="J1305" s="108">
        <f t="shared" si="532"/>
        <v>0.21113611475723715</v>
      </c>
      <c r="K1305" s="126" t="str">
        <f t="shared" si="524"/>
        <v>DEJAR</v>
      </c>
      <c r="L1305" s="126" t="str">
        <f t="shared" si="525"/>
        <v>DEPURAR</v>
      </c>
      <c r="M1305" s="126" t="str">
        <f t="shared" si="526"/>
        <v>DEPURAR</v>
      </c>
    </row>
    <row r="1306" spans="1:13" x14ac:dyDescent="0.25">
      <c r="A1306" s="33" t="s">
        <v>72</v>
      </c>
      <c r="B1306" s="33">
        <v>119</v>
      </c>
      <c r="C1306" s="33" t="s">
        <v>97</v>
      </c>
      <c r="D1306" s="34">
        <v>22.91833116351911</v>
      </c>
      <c r="E1306" s="42">
        <v>2</v>
      </c>
      <c r="F1306" s="113">
        <f t="shared" si="523"/>
        <v>412.53127406810228</v>
      </c>
      <c r="G1306" s="42">
        <v>0.1</v>
      </c>
      <c r="H1306" s="33" t="s">
        <v>153</v>
      </c>
      <c r="I1306" s="109">
        <f t="shared" si="531"/>
        <v>19.238790948127587</v>
      </c>
      <c r="J1306" s="108">
        <f t="shared" si="532"/>
        <v>9.6193954740637924E-2</v>
      </c>
      <c r="K1306" s="126" t="str">
        <f t="shared" si="524"/>
        <v>DEJAR</v>
      </c>
      <c r="L1306" s="126" t="str">
        <f t="shared" si="525"/>
        <v>DEPURAR</v>
      </c>
      <c r="M1306" s="126" t="str">
        <f t="shared" si="526"/>
        <v>DEPURAR</v>
      </c>
    </row>
    <row r="1307" spans="1:13" x14ac:dyDescent="0.25">
      <c r="A1307" s="33" t="s">
        <v>72</v>
      </c>
      <c r="B1307" s="33">
        <v>120</v>
      </c>
      <c r="C1307" s="33" t="s">
        <v>97</v>
      </c>
      <c r="D1307" s="34">
        <v>10.504235116612925</v>
      </c>
      <c r="E1307" s="42">
        <v>3</v>
      </c>
      <c r="F1307" s="113">
        <f t="shared" si="523"/>
        <v>86.660215559445092</v>
      </c>
      <c r="G1307" s="42">
        <v>0.1</v>
      </c>
      <c r="H1307" s="33" t="s">
        <v>153</v>
      </c>
      <c r="I1307" s="109">
        <f t="shared" si="531"/>
        <v>31.07198362279307</v>
      </c>
      <c r="J1307" s="108">
        <f t="shared" si="532"/>
        <v>0.15535991811396535</v>
      </c>
      <c r="K1307" s="126" t="str">
        <f t="shared" si="524"/>
        <v>DEJAR</v>
      </c>
      <c r="L1307" s="126" t="str">
        <f t="shared" si="525"/>
        <v>DEPURAR</v>
      </c>
      <c r="M1307" s="126" t="str">
        <f t="shared" si="526"/>
        <v>DEPURAR</v>
      </c>
    </row>
    <row r="1308" spans="1:13" x14ac:dyDescent="0.25">
      <c r="A1308" s="33" t="s">
        <v>72</v>
      </c>
      <c r="B1308" s="33">
        <v>121</v>
      </c>
      <c r="C1308" s="33" t="s">
        <v>97</v>
      </c>
      <c r="D1308" s="34">
        <v>17.507058527688208</v>
      </c>
      <c r="E1308" s="42">
        <v>4</v>
      </c>
      <c r="F1308" s="113">
        <f t="shared" si="523"/>
        <v>240.72282099845862</v>
      </c>
      <c r="G1308" s="42">
        <v>0.1</v>
      </c>
      <c r="H1308" s="33" t="s">
        <v>153</v>
      </c>
      <c r="I1308" s="109">
        <f t="shared" si="531"/>
        <v>42.22722295144743</v>
      </c>
      <c r="J1308" s="108">
        <f t="shared" si="532"/>
        <v>0.21113611475723715</v>
      </c>
      <c r="K1308" s="126" t="str">
        <f t="shared" si="524"/>
        <v>DEJAR</v>
      </c>
      <c r="L1308" s="126" t="str">
        <f t="shared" si="525"/>
        <v>DEPURAR</v>
      </c>
      <c r="M1308" s="126" t="str">
        <f t="shared" si="526"/>
        <v>DEPURAR</v>
      </c>
    </row>
    <row r="1309" spans="1:13" x14ac:dyDescent="0.25">
      <c r="A1309" s="33" t="s">
        <v>73</v>
      </c>
      <c r="B1309" s="33">
        <v>1</v>
      </c>
      <c r="C1309" s="33" t="s">
        <v>109</v>
      </c>
      <c r="D1309" s="34">
        <v>10.504235116612925</v>
      </c>
      <c r="E1309" s="42">
        <v>10</v>
      </c>
      <c r="F1309" s="113">
        <f t="shared" si="523"/>
        <v>86.660215559445092</v>
      </c>
      <c r="G1309" s="42">
        <v>0.1</v>
      </c>
      <c r="H1309" s="33" t="s">
        <v>170</v>
      </c>
      <c r="I1309" s="107">
        <f t="shared" ref="I1309:I1372" si="533">0.13647*D1309^2.38351</f>
        <v>37.108169671246159</v>
      </c>
      <c r="J1309" s="108">
        <f t="shared" ref="J1309:J1372" si="534">(I1309/1000)*0.5/G1309</f>
        <v>0.18554084835623078</v>
      </c>
      <c r="K1309" s="126" t="str">
        <f t="shared" si="524"/>
        <v>DEJAR</v>
      </c>
      <c r="L1309" s="126" t="str">
        <f t="shared" si="525"/>
        <v>DEJAR</v>
      </c>
      <c r="M1309" s="126" t="str">
        <f t="shared" si="526"/>
        <v>DEJAR</v>
      </c>
    </row>
    <row r="1310" spans="1:13" x14ac:dyDescent="0.25">
      <c r="A1310" s="33" t="s">
        <v>73</v>
      </c>
      <c r="B1310" s="33">
        <v>2</v>
      </c>
      <c r="C1310" s="33" t="s">
        <v>109</v>
      </c>
      <c r="D1310" s="34">
        <v>16.042831814463376</v>
      </c>
      <c r="E1310" s="42">
        <v>15</v>
      </c>
      <c r="F1310" s="113">
        <f t="shared" si="523"/>
        <v>202.1403242933701</v>
      </c>
      <c r="G1310" s="42">
        <v>0.1</v>
      </c>
      <c r="H1310" s="33" t="s">
        <v>170</v>
      </c>
      <c r="I1310" s="107">
        <f t="shared" si="533"/>
        <v>101.82081777539555</v>
      </c>
      <c r="J1310" s="108">
        <f t="shared" si="534"/>
        <v>0.50910408887697767</v>
      </c>
      <c r="K1310" s="126" t="str">
        <f t="shared" si="524"/>
        <v>DEJAR</v>
      </c>
      <c r="L1310" s="126" t="str">
        <f t="shared" si="525"/>
        <v>DEJAR</v>
      </c>
      <c r="M1310" s="126" t="str">
        <f t="shared" si="526"/>
        <v>DEJAR</v>
      </c>
    </row>
    <row r="1311" spans="1:13" x14ac:dyDescent="0.25">
      <c r="A1311" s="33" t="s">
        <v>73</v>
      </c>
      <c r="B1311" s="33">
        <v>3</v>
      </c>
      <c r="C1311" s="33" t="s">
        <v>115</v>
      </c>
      <c r="D1311" s="34">
        <v>15.278887442346074</v>
      </c>
      <c r="E1311" s="42">
        <v>15</v>
      </c>
      <c r="F1311" s="113">
        <f t="shared" si="523"/>
        <v>183.34723291915657</v>
      </c>
      <c r="G1311" s="42">
        <v>0.1</v>
      </c>
      <c r="H1311" s="33" t="s">
        <v>170</v>
      </c>
      <c r="I1311" s="107">
        <f t="shared" si="533"/>
        <v>90.642458108728349</v>
      </c>
      <c r="J1311" s="108">
        <f t="shared" si="534"/>
        <v>0.45321229054364176</v>
      </c>
      <c r="K1311" s="126" t="str">
        <f t="shared" si="524"/>
        <v>DEJAR</v>
      </c>
      <c r="L1311" s="126" t="str">
        <f t="shared" si="525"/>
        <v>DEJAR</v>
      </c>
      <c r="M1311" s="126" t="str">
        <f t="shared" si="526"/>
        <v>DEJAR</v>
      </c>
    </row>
    <row r="1312" spans="1:13" x14ac:dyDescent="0.25">
      <c r="A1312" s="33" t="s">
        <v>73</v>
      </c>
      <c r="B1312" s="33">
        <v>4</v>
      </c>
      <c r="C1312" s="33" t="s">
        <v>115</v>
      </c>
      <c r="D1312" s="34">
        <v>16.552128062541581</v>
      </c>
      <c r="E1312" s="42">
        <v>15</v>
      </c>
      <c r="F1312" s="113">
        <f t="shared" si="523"/>
        <v>215.17834974539909</v>
      </c>
      <c r="G1312" s="42">
        <v>0.1</v>
      </c>
      <c r="H1312" s="33" t="s">
        <v>170</v>
      </c>
      <c r="I1312" s="107">
        <f t="shared" si="533"/>
        <v>109.69516921537372</v>
      </c>
      <c r="J1312" s="108">
        <f t="shared" si="534"/>
        <v>0.54847584607686861</v>
      </c>
      <c r="K1312" s="126" t="str">
        <f t="shared" si="524"/>
        <v>DEJAR</v>
      </c>
      <c r="L1312" s="126" t="str">
        <f t="shared" si="525"/>
        <v>DEJAR</v>
      </c>
      <c r="M1312" s="126" t="str">
        <f t="shared" si="526"/>
        <v>DEJAR</v>
      </c>
    </row>
    <row r="1313" spans="1:13" x14ac:dyDescent="0.25">
      <c r="A1313" s="33" t="s">
        <v>73</v>
      </c>
      <c r="B1313" s="33">
        <v>5</v>
      </c>
      <c r="C1313" s="33" t="s">
        <v>115</v>
      </c>
      <c r="D1313" s="34">
        <v>14.005646822150567</v>
      </c>
      <c r="E1313" s="35">
        <v>4</v>
      </c>
      <c r="F1313" s="113">
        <f t="shared" si="523"/>
        <v>154.06260543901348</v>
      </c>
      <c r="G1313" s="42">
        <v>0.1</v>
      </c>
      <c r="H1313" s="33" t="s">
        <v>170</v>
      </c>
      <c r="I1313" s="107">
        <f t="shared" si="533"/>
        <v>73.665181252498542</v>
      </c>
      <c r="J1313" s="108">
        <f t="shared" si="534"/>
        <v>0.36832590626249273</v>
      </c>
      <c r="K1313" s="126" t="str">
        <f t="shared" si="524"/>
        <v>DEJAR</v>
      </c>
      <c r="L1313" s="126" t="str">
        <f t="shared" si="525"/>
        <v>DEPURAR</v>
      </c>
      <c r="M1313" s="126" t="str">
        <f t="shared" si="526"/>
        <v>DEPURAR</v>
      </c>
    </row>
    <row r="1314" spans="1:13" x14ac:dyDescent="0.25">
      <c r="A1314" s="33" t="s">
        <v>73</v>
      </c>
      <c r="B1314" s="33">
        <v>6</v>
      </c>
      <c r="C1314" s="33" t="s">
        <v>115</v>
      </c>
      <c r="D1314" s="34">
        <v>19.735229613030345</v>
      </c>
      <c r="E1314" s="35">
        <v>8</v>
      </c>
      <c r="F1314" s="113">
        <f t="shared" si="523"/>
        <v>305.89703270019004</v>
      </c>
      <c r="G1314" s="42">
        <v>0.1</v>
      </c>
      <c r="H1314" s="33" t="s">
        <v>170</v>
      </c>
      <c r="I1314" s="107">
        <f t="shared" si="533"/>
        <v>166.82452181713487</v>
      </c>
      <c r="J1314" s="108">
        <f t="shared" si="534"/>
        <v>0.83412260908567426</v>
      </c>
      <c r="K1314" s="126" t="str">
        <f t="shared" si="524"/>
        <v>DEJAR</v>
      </c>
      <c r="L1314" s="126" t="str">
        <f t="shared" si="525"/>
        <v>DEJAR</v>
      </c>
      <c r="M1314" s="126" t="str">
        <f t="shared" si="526"/>
        <v>DEJAR</v>
      </c>
    </row>
    <row r="1315" spans="1:13" x14ac:dyDescent="0.25">
      <c r="A1315" s="33" t="s">
        <v>73</v>
      </c>
      <c r="B1315" s="33">
        <v>7</v>
      </c>
      <c r="C1315" s="33" t="s">
        <v>109</v>
      </c>
      <c r="D1315" s="34">
        <v>29.602844419545519</v>
      </c>
      <c r="E1315" s="35">
        <v>23</v>
      </c>
      <c r="F1315" s="113">
        <f t="shared" si="523"/>
        <v>688.26832357542776</v>
      </c>
      <c r="G1315" s="42">
        <v>0.1</v>
      </c>
      <c r="H1315" s="33" t="s">
        <v>170</v>
      </c>
      <c r="I1315" s="107">
        <f t="shared" si="533"/>
        <v>438.50562179287272</v>
      </c>
      <c r="J1315" s="108">
        <f t="shared" si="534"/>
        <v>2.1925281089643636</v>
      </c>
      <c r="K1315" s="126" t="str">
        <f t="shared" si="524"/>
        <v>DEJAR</v>
      </c>
      <c r="L1315" s="126" t="str">
        <f t="shared" si="525"/>
        <v>DEJAR</v>
      </c>
      <c r="M1315" s="126" t="str">
        <f t="shared" si="526"/>
        <v>DEJAR</v>
      </c>
    </row>
    <row r="1316" spans="1:13" x14ac:dyDescent="0.25">
      <c r="A1316" s="33" t="s">
        <v>73</v>
      </c>
      <c r="B1316" s="33">
        <v>8</v>
      </c>
      <c r="C1316" s="33" t="s">
        <v>109</v>
      </c>
      <c r="D1316" s="34">
        <v>31.831015504887652</v>
      </c>
      <c r="E1316" s="35">
        <v>20</v>
      </c>
      <c r="F1316" s="113">
        <f t="shared" si="523"/>
        <v>795.7779206560615</v>
      </c>
      <c r="G1316" s="42">
        <v>0.1</v>
      </c>
      <c r="H1316" s="33" t="s">
        <v>170</v>
      </c>
      <c r="I1316" s="107">
        <f t="shared" si="533"/>
        <v>521.31038051202484</v>
      </c>
      <c r="J1316" s="108">
        <f t="shared" si="534"/>
        <v>2.606551902560124</v>
      </c>
      <c r="K1316" s="126" t="str">
        <f t="shared" si="524"/>
        <v>DEJAR</v>
      </c>
      <c r="L1316" s="126" t="str">
        <f t="shared" si="525"/>
        <v>DEJAR</v>
      </c>
      <c r="M1316" s="126" t="str">
        <f t="shared" si="526"/>
        <v>DEJAR</v>
      </c>
    </row>
    <row r="1317" spans="1:13" x14ac:dyDescent="0.25">
      <c r="A1317" s="33" t="s">
        <v>73</v>
      </c>
      <c r="B1317" s="33">
        <v>9</v>
      </c>
      <c r="C1317" s="33" t="s">
        <v>109</v>
      </c>
      <c r="D1317" s="34">
        <v>60.797239614335417</v>
      </c>
      <c r="E1317" s="35">
        <v>25</v>
      </c>
      <c r="F1317" s="113">
        <f t="shared" si="523"/>
        <v>2903.0774323453779</v>
      </c>
      <c r="G1317" s="42">
        <v>0.1</v>
      </c>
      <c r="H1317" s="33" t="s">
        <v>170</v>
      </c>
      <c r="I1317" s="107">
        <f t="shared" si="533"/>
        <v>2437.4864717273422</v>
      </c>
      <c r="J1317" s="108">
        <f t="shared" si="534"/>
        <v>12.187432358636711</v>
      </c>
      <c r="K1317" s="126" t="str">
        <f t="shared" si="524"/>
        <v>DEJAR</v>
      </c>
      <c r="L1317" s="126" t="str">
        <f t="shared" si="525"/>
        <v>DEJAR</v>
      </c>
      <c r="M1317" s="126" t="str">
        <f t="shared" si="526"/>
        <v>DEJAR</v>
      </c>
    </row>
    <row r="1318" spans="1:13" x14ac:dyDescent="0.25">
      <c r="A1318" s="33" t="s">
        <v>73</v>
      </c>
      <c r="B1318" s="33">
        <v>10</v>
      </c>
      <c r="C1318" s="33" t="s">
        <v>96</v>
      </c>
      <c r="D1318" s="34">
        <v>35.014117055376417</v>
      </c>
      <c r="E1318" s="35">
        <v>25</v>
      </c>
      <c r="F1318" s="113">
        <f t="shared" si="523"/>
        <v>962.89128399383446</v>
      </c>
      <c r="G1318" s="42">
        <v>0.1</v>
      </c>
      <c r="H1318" s="33" t="s">
        <v>170</v>
      </c>
      <c r="I1318" s="107">
        <f t="shared" si="533"/>
        <v>654.26886201952004</v>
      </c>
      <c r="J1318" s="108">
        <f t="shared" si="534"/>
        <v>3.2713443100976001</v>
      </c>
      <c r="K1318" s="126" t="str">
        <f t="shared" si="524"/>
        <v>DEJAR</v>
      </c>
      <c r="L1318" s="126" t="str">
        <f t="shared" si="525"/>
        <v>DEJAR</v>
      </c>
      <c r="M1318" s="126" t="str">
        <f t="shared" si="526"/>
        <v>DEJAR</v>
      </c>
    </row>
    <row r="1319" spans="1:13" x14ac:dyDescent="0.25">
      <c r="A1319" s="33" t="s">
        <v>73</v>
      </c>
      <c r="B1319" s="33">
        <v>11</v>
      </c>
      <c r="C1319" s="33" t="s">
        <v>109</v>
      </c>
      <c r="D1319" s="34">
        <v>19.098609302932591</v>
      </c>
      <c r="E1319" s="35">
        <v>15</v>
      </c>
      <c r="F1319" s="113">
        <f t="shared" si="523"/>
        <v>286.48005143618212</v>
      </c>
      <c r="G1319" s="42">
        <v>0.1</v>
      </c>
      <c r="H1319" s="33" t="s">
        <v>170</v>
      </c>
      <c r="I1319" s="107">
        <f t="shared" si="533"/>
        <v>154.28285242822537</v>
      </c>
      <c r="J1319" s="108">
        <f t="shared" si="534"/>
        <v>0.77141426214112685</v>
      </c>
      <c r="K1319" s="126" t="str">
        <f t="shared" si="524"/>
        <v>DEJAR</v>
      </c>
      <c r="L1319" s="126" t="str">
        <f t="shared" si="525"/>
        <v>DEJAR</v>
      </c>
      <c r="M1319" s="126" t="str">
        <f t="shared" si="526"/>
        <v>DEJAR</v>
      </c>
    </row>
    <row r="1320" spans="1:13" x14ac:dyDescent="0.25">
      <c r="A1320" s="33" t="s">
        <v>73</v>
      </c>
      <c r="B1320" s="33">
        <v>12</v>
      </c>
      <c r="C1320" s="33" t="s">
        <v>109</v>
      </c>
      <c r="D1320" s="34">
        <v>12.732406201955062</v>
      </c>
      <c r="E1320" s="35">
        <v>8</v>
      </c>
      <c r="F1320" s="113">
        <f t="shared" si="523"/>
        <v>127.32446730496986</v>
      </c>
      <c r="G1320" s="42">
        <v>0.1</v>
      </c>
      <c r="H1320" s="33" t="s">
        <v>170</v>
      </c>
      <c r="I1320" s="107">
        <f t="shared" si="533"/>
        <v>58.695172426043968</v>
      </c>
      <c r="J1320" s="108">
        <f t="shared" si="534"/>
        <v>0.29347586213021981</v>
      </c>
      <c r="K1320" s="126" t="str">
        <f t="shared" si="524"/>
        <v>DEJAR</v>
      </c>
      <c r="L1320" s="126" t="str">
        <f t="shared" si="525"/>
        <v>DEJAR</v>
      </c>
      <c r="M1320" s="126" t="str">
        <f t="shared" si="526"/>
        <v>DEJAR</v>
      </c>
    </row>
    <row r="1321" spans="1:13" x14ac:dyDescent="0.25">
      <c r="A1321" s="33" t="s">
        <v>73</v>
      </c>
      <c r="B1321" s="33">
        <v>14</v>
      </c>
      <c r="C1321" s="33" t="s">
        <v>109</v>
      </c>
      <c r="D1321" s="34">
        <v>22.600021008470232</v>
      </c>
      <c r="E1321" s="35">
        <v>25</v>
      </c>
      <c r="F1321" s="113">
        <f t="shared" si="523"/>
        <v>401.15164980272056</v>
      </c>
      <c r="G1321" s="42">
        <v>0.1</v>
      </c>
      <c r="H1321" s="33" t="s">
        <v>170</v>
      </c>
      <c r="I1321" s="107">
        <f t="shared" si="533"/>
        <v>230.44599224959319</v>
      </c>
      <c r="J1321" s="108">
        <f t="shared" si="534"/>
        <v>1.1522299612479658</v>
      </c>
      <c r="K1321" s="126" t="str">
        <f t="shared" si="524"/>
        <v>DEJAR</v>
      </c>
      <c r="L1321" s="126" t="str">
        <f t="shared" si="525"/>
        <v>DEJAR</v>
      </c>
      <c r="M1321" s="126" t="str">
        <f t="shared" si="526"/>
        <v>DEJAR</v>
      </c>
    </row>
    <row r="1322" spans="1:13" x14ac:dyDescent="0.25">
      <c r="A1322" s="33" t="s">
        <v>73</v>
      </c>
      <c r="B1322" s="33">
        <v>15</v>
      </c>
      <c r="C1322" s="33" t="s">
        <v>109</v>
      </c>
      <c r="D1322" s="34">
        <v>77.667677831925872</v>
      </c>
      <c r="E1322" s="35">
        <v>27</v>
      </c>
      <c r="F1322" s="113">
        <f t="shared" si="523"/>
        <v>4737.7434284179271</v>
      </c>
      <c r="G1322" s="42">
        <v>0.1</v>
      </c>
      <c r="H1322" s="33" t="s">
        <v>170</v>
      </c>
      <c r="I1322" s="107">
        <f t="shared" si="533"/>
        <v>4369.6222861606102</v>
      </c>
      <c r="J1322" s="108">
        <f t="shared" si="534"/>
        <v>21.848111430803051</v>
      </c>
      <c r="K1322" s="126" t="str">
        <f t="shared" si="524"/>
        <v>DEJAR</v>
      </c>
      <c r="L1322" s="126" t="str">
        <f t="shared" si="525"/>
        <v>DEJAR</v>
      </c>
      <c r="M1322" s="126" t="str">
        <f t="shared" si="526"/>
        <v>DEJAR</v>
      </c>
    </row>
    <row r="1323" spans="1:13" x14ac:dyDescent="0.25">
      <c r="A1323" s="33" t="s">
        <v>73</v>
      </c>
      <c r="B1323" s="33">
        <v>16</v>
      </c>
      <c r="C1323" s="33" t="s">
        <v>109</v>
      </c>
      <c r="D1323" s="34">
        <v>10.18592496156405</v>
      </c>
      <c r="E1323" s="35">
        <v>15</v>
      </c>
      <c r="F1323" s="113">
        <f t="shared" si="523"/>
        <v>81.487659075180716</v>
      </c>
      <c r="G1323" s="42">
        <v>0.1</v>
      </c>
      <c r="H1323" s="33" t="s">
        <v>170</v>
      </c>
      <c r="I1323" s="107">
        <f t="shared" si="533"/>
        <v>34.483901639602834</v>
      </c>
      <c r="J1323" s="108">
        <f t="shared" si="534"/>
        <v>0.17241950819801416</v>
      </c>
      <c r="K1323" s="126" t="str">
        <f t="shared" si="524"/>
        <v>DEJAR</v>
      </c>
      <c r="L1323" s="126" t="str">
        <f t="shared" si="525"/>
        <v>DEJAR</v>
      </c>
      <c r="M1323" s="126" t="str">
        <f t="shared" si="526"/>
        <v>DEJAR</v>
      </c>
    </row>
    <row r="1324" spans="1:13" x14ac:dyDescent="0.25">
      <c r="A1324" s="33" t="s">
        <v>73</v>
      </c>
      <c r="B1324" s="33">
        <v>17</v>
      </c>
      <c r="C1324" s="33" t="s">
        <v>109</v>
      </c>
      <c r="D1324" s="34">
        <v>17.825368682737086</v>
      </c>
      <c r="E1324" s="35">
        <v>12</v>
      </c>
      <c r="F1324" s="113">
        <f t="shared" si="523"/>
        <v>249.55595591774087</v>
      </c>
      <c r="G1324" s="42">
        <v>0.1</v>
      </c>
      <c r="H1324" s="33" t="s">
        <v>170</v>
      </c>
      <c r="I1324" s="107">
        <f t="shared" si="533"/>
        <v>130.88805589127705</v>
      </c>
      <c r="J1324" s="108">
        <f t="shared" si="534"/>
        <v>0.65444027945638528</v>
      </c>
      <c r="K1324" s="126" t="str">
        <f t="shared" si="524"/>
        <v>DEJAR</v>
      </c>
      <c r="L1324" s="126" t="str">
        <f t="shared" si="525"/>
        <v>DEJAR</v>
      </c>
      <c r="M1324" s="126" t="str">
        <f t="shared" si="526"/>
        <v>DEJAR</v>
      </c>
    </row>
    <row r="1325" spans="1:13" x14ac:dyDescent="0.25">
      <c r="A1325" s="33" t="s">
        <v>73</v>
      </c>
      <c r="B1325" s="33">
        <v>18</v>
      </c>
      <c r="C1325" s="33" t="s">
        <v>109</v>
      </c>
      <c r="D1325" s="34">
        <v>81.487399692512398</v>
      </c>
      <c r="E1325" s="35">
        <v>28</v>
      </c>
      <c r="F1325" s="113">
        <f t="shared" si="523"/>
        <v>5215.2101808115658</v>
      </c>
      <c r="G1325" s="42">
        <v>0.1</v>
      </c>
      <c r="H1325" s="33" t="s">
        <v>170</v>
      </c>
      <c r="I1325" s="107">
        <f t="shared" si="533"/>
        <v>4899.3719626877719</v>
      </c>
      <c r="J1325" s="108">
        <f t="shared" si="534"/>
        <v>24.496859813438856</v>
      </c>
      <c r="K1325" s="126" t="str">
        <f t="shared" si="524"/>
        <v>DEJAR</v>
      </c>
      <c r="L1325" s="126" t="str">
        <f t="shared" si="525"/>
        <v>DEJAR</v>
      </c>
      <c r="M1325" s="126" t="str">
        <f t="shared" si="526"/>
        <v>DEJAR</v>
      </c>
    </row>
    <row r="1326" spans="1:13" x14ac:dyDescent="0.25">
      <c r="A1326" s="33" t="s">
        <v>73</v>
      </c>
      <c r="B1326" s="33">
        <v>19</v>
      </c>
      <c r="C1326" s="33" t="s">
        <v>109</v>
      </c>
      <c r="D1326" s="34">
        <v>95.493046514662964</v>
      </c>
      <c r="E1326" s="35">
        <v>15</v>
      </c>
      <c r="F1326" s="113">
        <f t="shared" si="523"/>
        <v>7162.0012859045546</v>
      </c>
      <c r="G1326" s="42">
        <v>0.1</v>
      </c>
      <c r="H1326" s="33" t="s">
        <v>170</v>
      </c>
      <c r="I1326" s="107">
        <f t="shared" si="533"/>
        <v>7150.2241187777554</v>
      </c>
      <c r="J1326" s="108">
        <f t="shared" si="534"/>
        <v>35.751120593888771</v>
      </c>
      <c r="K1326" s="126" t="str">
        <f t="shared" si="524"/>
        <v>DEJAR</v>
      </c>
      <c r="L1326" s="126" t="str">
        <f t="shared" si="525"/>
        <v>DEJAR</v>
      </c>
      <c r="M1326" s="126" t="str">
        <f t="shared" si="526"/>
        <v>DEJAR</v>
      </c>
    </row>
    <row r="1327" spans="1:13" x14ac:dyDescent="0.25">
      <c r="A1327" s="33" t="s">
        <v>73</v>
      </c>
      <c r="B1327" s="33">
        <v>20</v>
      </c>
      <c r="C1327" s="33" t="s">
        <v>109</v>
      </c>
      <c r="D1327" s="34">
        <v>32.14932565993653</v>
      </c>
      <c r="E1327" s="42">
        <v>22</v>
      </c>
      <c r="F1327" s="113">
        <f t="shared" si="523"/>
        <v>811.77305686124828</v>
      </c>
      <c r="G1327" s="42">
        <v>0.1</v>
      </c>
      <c r="H1327" s="33" t="s">
        <v>170</v>
      </c>
      <c r="I1327" s="107">
        <f t="shared" si="533"/>
        <v>533.82192918849148</v>
      </c>
      <c r="J1327" s="108">
        <f t="shared" si="534"/>
        <v>2.669109645942457</v>
      </c>
      <c r="K1327" s="126" t="str">
        <f t="shared" si="524"/>
        <v>DEJAR</v>
      </c>
      <c r="L1327" s="126" t="str">
        <f t="shared" si="525"/>
        <v>DEJAR</v>
      </c>
      <c r="M1327" s="126" t="str">
        <f t="shared" si="526"/>
        <v>DEJAR</v>
      </c>
    </row>
    <row r="1328" spans="1:13" x14ac:dyDescent="0.25">
      <c r="A1328" s="33" t="s">
        <v>73</v>
      </c>
      <c r="B1328" s="33">
        <v>21</v>
      </c>
      <c r="C1328" s="33" t="s">
        <v>109</v>
      </c>
      <c r="D1328" s="34">
        <v>14.960577287297196</v>
      </c>
      <c r="E1328" s="42">
        <v>20</v>
      </c>
      <c r="F1328" s="113">
        <f t="shared" si="523"/>
        <v>175.78734267292398</v>
      </c>
      <c r="G1328" s="42">
        <v>0.1</v>
      </c>
      <c r="H1328" s="33" t="s">
        <v>170</v>
      </c>
      <c r="I1328" s="107">
        <f t="shared" si="533"/>
        <v>86.206167554351623</v>
      </c>
      <c r="J1328" s="108">
        <f t="shared" si="534"/>
        <v>0.4310308377717581</v>
      </c>
      <c r="K1328" s="126" t="str">
        <f t="shared" si="524"/>
        <v>DEJAR</v>
      </c>
      <c r="L1328" s="126" t="str">
        <f t="shared" si="525"/>
        <v>DEJAR</v>
      </c>
      <c r="M1328" s="126" t="str">
        <f t="shared" si="526"/>
        <v>DEJAR</v>
      </c>
    </row>
    <row r="1329" spans="1:13" x14ac:dyDescent="0.25">
      <c r="A1329" s="33" t="s">
        <v>74</v>
      </c>
      <c r="B1329" s="33">
        <v>1</v>
      </c>
      <c r="C1329" s="33" t="s">
        <v>106</v>
      </c>
      <c r="D1329" s="34">
        <v>12.732406201955062</v>
      </c>
      <c r="E1329" s="42">
        <v>5</v>
      </c>
      <c r="F1329" s="113">
        <f t="shared" si="523"/>
        <v>127.32446730496986</v>
      </c>
      <c r="G1329" s="42">
        <v>0.1</v>
      </c>
      <c r="H1329" s="33" t="s">
        <v>170</v>
      </c>
      <c r="I1329" s="107">
        <f t="shared" si="533"/>
        <v>58.695172426043968</v>
      </c>
      <c r="J1329" s="108">
        <f t="shared" si="534"/>
        <v>0.29347586213021981</v>
      </c>
      <c r="K1329" s="126" t="str">
        <f t="shared" si="524"/>
        <v>DEJAR</v>
      </c>
      <c r="L1329" s="126" t="str">
        <f t="shared" si="525"/>
        <v>DEJAR</v>
      </c>
      <c r="M1329" s="126" t="str">
        <f t="shared" si="526"/>
        <v>DEJAR</v>
      </c>
    </row>
    <row r="1330" spans="1:13" x14ac:dyDescent="0.25">
      <c r="A1330" s="33" t="s">
        <v>74</v>
      </c>
      <c r="B1330" s="33">
        <v>2</v>
      </c>
      <c r="C1330" s="33" t="s">
        <v>106</v>
      </c>
      <c r="D1330" s="34">
        <v>22.281710853421359</v>
      </c>
      <c r="E1330" s="42">
        <v>7</v>
      </c>
      <c r="F1330" s="113">
        <f t="shared" si="523"/>
        <v>389.93118112147022</v>
      </c>
      <c r="G1330" s="42">
        <v>0.1</v>
      </c>
      <c r="H1330" s="33" t="s">
        <v>170</v>
      </c>
      <c r="I1330" s="107">
        <f t="shared" si="533"/>
        <v>222.7850284848646</v>
      </c>
      <c r="J1330" s="108">
        <f t="shared" si="534"/>
        <v>1.1139251424243228</v>
      </c>
      <c r="K1330" s="126" t="str">
        <f t="shared" si="524"/>
        <v>DEJAR</v>
      </c>
      <c r="L1330" s="126" t="str">
        <f t="shared" si="525"/>
        <v>DEJAR</v>
      </c>
      <c r="M1330" s="126" t="str">
        <f t="shared" si="526"/>
        <v>DEJAR</v>
      </c>
    </row>
    <row r="1331" spans="1:13" x14ac:dyDescent="0.25">
      <c r="A1331" s="33" t="s">
        <v>74</v>
      </c>
      <c r="B1331" s="33">
        <v>3</v>
      </c>
      <c r="C1331" s="33" t="s">
        <v>109</v>
      </c>
      <c r="D1331" s="34">
        <v>11.777475736808432</v>
      </c>
      <c r="E1331" s="42">
        <v>5</v>
      </c>
      <c r="F1331" s="113">
        <f t="shared" si="523"/>
        <v>108.94199733781484</v>
      </c>
      <c r="G1331" s="42">
        <v>0.1</v>
      </c>
      <c r="H1331" s="33" t="s">
        <v>170</v>
      </c>
      <c r="I1331" s="107">
        <f t="shared" si="533"/>
        <v>48.741721531207368</v>
      </c>
      <c r="J1331" s="108">
        <f t="shared" si="534"/>
        <v>0.2437086076560368</v>
      </c>
      <c r="K1331" s="126" t="str">
        <f t="shared" si="524"/>
        <v>DEJAR</v>
      </c>
      <c r="L1331" s="126" t="str">
        <f t="shared" si="525"/>
        <v>DEJAR</v>
      </c>
      <c r="M1331" s="126" t="str">
        <f t="shared" si="526"/>
        <v>DEJAR</v>
      </c>
    </row>
    <row r="1332" spans="1:13" x14ac:dyDescent="0.25">
      <c r="A1332" s="33" t="s">
        <v>74</v>
      </c>
      <c r="B1332" s="33">
        <v>4</v>
      </c>
      <c r="C1332" s="33" t="s">
        <v>109</v>
      </c>
      <c r="D1332" s="34">
        <v>15.278887442346074</v>
      </c>
      <c r="E1332" s="42">
        <v>5</v>
      </c>
      <c r="F1332" s="113">
        <f t="shared" si="523"/>
        <v>183.34723291915657</v>
      </c>
      <c r="G1332" s="42">
        <v>0.1</v>
      </c>
      <c r="H1332" s="33" t="s">
        <v>170</v>
      </c>
      <c r="I1332" s="107">
        <f t="shared" si="533"/>
        <v>90.642458108728349</v>
      </c>
      <c r="J1332" s="108">
        <f t="shared" si="534"/>
        <v>0.45321229054364176</v>
      </c>
      <c r="K1332" s="126" t="str">
        <f t="shared" si="524"/>
        <v>DEJAR</v>
      </c>
      <c r="L1332" s="126" t="str">
        <f t="shared" si="525"/>
        <v>DEJAR</v>
      </c>
      <c r="M1332" s="126" t="str">
        <f t="shared" si="526"/>
        <v>DEJAR</v>
      </c>
    </row>
    <row r="1333" spans="1:13" x14ac:dyDescent="0.25">
      <c r="A1333" s="33" t="s">
        <v>74</v>
      </c>
      <c r="B1333" s="33">
        <v>5</v>
      </c>
      <c r="C1333" s="33" t="s">
        <v>109</v>
      </c>
      <c r="D1333" s="34">
        <v>10.18592496156405</v>
      </c>
      <c r="E1333" s="35">
        <v>3</v>
      </c>
      <c r="F1333" s="113">
        <f t="shared" si="523"/>
        <v>81.487659075180716</v>
      </c>
      <c r="G1333" s="42">
        <v>0.1</v>
      </c>
      <c r="H1333" s="33" t="s">
        <v>170</v>
      </c>
      <c r="I1333" s="107">
        <f t="shared" si="533"/>
        <v>34.483901639602834</v>
      </c>
      <c r="J1333" s="108">
        <f t="shared" si="534"/>
        <v>0.17241950819801416</v>
      </c>
      <c r="K1333" s="126" t="str">
        <f t="shared" si="524"/>
        <v>DEJAR</v>
      </c>
      <c r="L1333" s="126" t="str">
        <f t="shared" si="525"/>
        <v>DEPURAR</v>
      </c>
      <c r="M1333" s="126" t="str">
        <f t="shared" si="526"/>
        <v>DEPURAR</v>
      </c>
    </row>
    <row r="1334" spans="1:13" x14ac:dyDescent="0.25">
      <c r="A1334" s="33" t="s">
        <v>74</v>
      </c>
      <c r="B1334" s="33">
        <v>6</v>
      </c>
      <c r="C1334" s="33" t="s">
        <v>109</v>
      </c>
      <c r="D1334" s="34">
        <v>10.18592496156405</v>
      </c>
      <c r="E1334" s="35">
        <v>4</v>
      </c>
      <c r="F1334" s="113">
        <f t="shared" si="523"/>
        <v>81.487659075180716</v>
      </c>
      <c r="G1334" s="42">
        <v>0.1</v>
      </c>
      <c r="H1334" s="33" t="s">
        <v>170</v>
      </c>
      <c r="I1334" s="107">
        <f t="shared" si="533"/>
        <v>34.483901639602834</v>
      </c>
      <c r="J1334" s="108">
        <f t="shared" si="534"/>
        <v>0.17241950819801416</v>
      </c>
      <c r="K1334" s="126" t="str">
        <f t="shared" si="524"/>
        <v>DEJAR</v>
      </c>
      <c r="L1334" s="126" t="str">
        <f t="shared" si="525"/>
        <v>DEPURAR</v>
      </c>
      <c r="M1334" s="126" t="str">
        <f t="shared" si="526"/>
        <v>DEPURAR</v>
      </c>
    </row>
    <row r="1335" spans="1:13" x14ac:dyDescent="0.25">
      <c r="A1335" s="33" t="s">
        <v>74</v>
      </c>
      <c r="B1335" s="33">
        <v>7</v>
      </c>
      <c r="C1335" s="33" t="s">
        <v>109</v>
      </c>
      <c r="D1335" s="34">
        <v>14.642267132248321</v>
      </c>
      <c r="E1335" s="35">
        <v>7</v>
      </c>
      <c r="F1335" s="113">
        <f t="shared" si="523"/>
        <v>168.38660801082264</v>
      </c>
      <c r="G1335" s="42">
        <v>0.1</v>
      </c>
      <c r="H1335" s="33" t="s">
        <v>170</v>
      </c>
      <c r="I1335" s="107">
        <f t="shared" si="533"/>
        <v>81.898564993474494</v>
      </c>
      <c r="J1335" s="108">
        <f t="shared" si="534"/>
        <v>0.40949282496737244</v>
      </c>
      <c r="K1335" s="126" t="str">
        <f t="shared" si="524"/>
        <v>DEJAR</v>
      </c>
      <c r="L1335" s="126" t="str">
        <f t="shared" si="525"/>
        <v>DEJAR</v>
      </c>
      <c r="M1335" s="126" t="str">
        <f t="shared" si="526"/>
        <v>DEJAR</v>
      </c>
    </row>
    <row r="1336" spans="1:13" x14ac:dyDescent="0.25">
      <c r="A1336" s="33" t="s">
        <v>74</v>
      </c>
      <c r="B1336" s="33">
        <v>8</v>
      </c>
      <c r="C1336" s="33" t="s">
        <v>109</v>
      </c>
      <c r="D1336" s="34">
        <v>17.188748372639331</v>
      </c>
      <c r="E1336" s="35">
        <v>8</v>
      </c>
      <c r="F1336" s="113">
        <f t="shared" si="523"/>
        <v>232.04884166330748</v>
      </c>
      <c r="G1336" s="42">
        <v>0.1</v>
      </c>
      <c r="H1336" s="33" t="s">
        <v>170</v>
      </c>
      <c r="I1336" s="107">
        <f t="shared" si="533"/>
        <v>120.02016605710401</v>
      </c>
      <c r="J1336" s="108">
        <f t="shared" si="534"/>
        <v>0.60010083028551997</v>
      </c>
      <c r="K1336" s="126" t="str">
        <f t="shared" si="524"/>
        <v>DEJAR</v>
      </c>
      <c r="L1336" s="126" t="str">
        <f t="shared" si="525"/>
        <v>DEJAR</v>
      </c>
      <c r="M1336" s="126" t="str">
        <f t="shared" si="526"/>
        <v>DEJAR</v>
      </c>
    </row>
    <row r="1337" spans="1:13" x14ac:dyDescent="0.25">
      <c r="A1337" s="33" t="s">
        <v>74</v>
      </c>
      <c r="B1337" s="33">
        <v>9</v>
      </c>
      <c r="C1337" s="33" t="s">
        <v>109</v>
      </c>
      <c r="D1337" s="34">
        <v>14.642267132248321</v>
      </c>
      <c r="E1337" s="35">
        <v>4</v>
      </c>
      <c r="F1337" s="113">
        <f t="shared" si="523"/>
        <v>168.38660801082264</v>
      </c>
      <c r="G1337" s="42">
        <v>0.1</v>
      </c>
      <c r="H1337" s="33" t="s">
        <v>170</v>
      </c>
      <c r="I1337" s="107">
        <f t="shared" si="533"/>
        <v>81.898564993474494</v>
      </c>
      <c r="J1337" s="108">
        <f t="shared" si="534"/>
        <v>0.40949282496737244</v>
      </c>
      <c r="K1337" s="126" t="str">
        <f t="shared" si="524"/>
        <v>DEJAR</v>
      </c>
      <c r="L1337" s="126" t="str">
        <f t="shared" si="525"/>
        <v>DEPURAR</v>
      </c>
      <c r="M1337" s="126" t="str">
        <f t="shared" si="526"/>
        <v>DEPURAR</v>
      </c>
    </row>
    <row r="1338" spans="1:13" x14ac:dyDescent="0.25">
      <c r="A1338" s="33" t="s">
        <v>74</v>
      </c>
      <c r="B1338" s="33">
        <v>10</v>
      </c>
      <c r="C1338" s="33" t="s">
        <v>109</v>
      </c>
      <c r="D1338" s="34">
        <v>24.509881938763492</v>
      </c>
      <c r="E1338" s="35">
        <v>7</v>
      </c>
      <c r="F1338" s="113">
        <f t="shared" si="523"/>
        <v>471.81672915697879</v>
      </c>
      <c r="G1338" s="42">
        <v>0.1</v>
      </c>
      <c r="H1338" s="33" t="s">
        <v>170</v>
      </c>
      <c r="I1338" s="107">
        <f t="shared" si="533"/>
        <v>279.60561022900345</v>
      </c>
      <c r="J1338" s="108">
        <f t="shared" si="534"/>
        <v>1.3980280511450172</v>
      </c>
      <c r="K1338" s="126" t="str">
        <f t="shared" si="524"/>
        <v>DEJAR</v>
      </c>
      <c r="L1338" s="126" t="str">
        <f t="shared" si="525"/>
        <v>DEJAR</v>
      </c>
      <c r="M1338" s="126" t="str">
        <f t="shared" si="526"/>
        <v>DEJAR</v>
      </c>
    </row>
    <row r="1339" spans="1:13" x14ac:dyDescent="0.25">
      <c r="A1339" s="33" t="s">
        <v>74</v>
      </c>
      <c r="B1339" s="33">
        <v>11</v>
      </c>
      <c r="C1339" s="33" t="s">
        <v>109</v>
      </c>
      <c r="D1339" s="34">
        <v>21.326780388274727</v>
      </c>
      <c r="E1339" s="35">
        <v>5</v>
      </c>
      <c r="F1339" s="113">
        <f t="shared" si="523"/>
        <v>357.22470858250597</v>
      </c>
      <c r="G1339" s="42">
        <v>0.1</v>
      </c>
      <c r="H1339" s="33" t="s">
        <v>170</v>
      </c>
      <c r="I1339" s="107">
        <f t="shared" si="533"/>
        <v>200.69840720192283</v>
      </c>
      <c r="J1339" s="108">
        <f t="shared" si="534"/>
        <v>1.003492036009614</v>
      </c>
      <c r="K1339" s="126" t="str">
        <f t="shared" si="524"/>
        <v>DEJAR</v>
      </c>
      <c r="L1339" s="126" t="str">
        <f t="shared" si="525"/>
        <v>DEJAR</v>
      </c>
      <c r="M1339" s="126" t="str">
        <f t="shared" si="526"/>
        <v>DEJAR</v>
      </c>
    </row>
    <row r="1340" spans="1:13" x14ac:dyDescent="0.25">
      <c r="A1340" s="33" t="s">
        <v>74</v>
      </c>
      <c r="B1340" s="33">
        <v>12</v>
      </c>
      <c r="C1340" s="33" t="s">
        <v>109</v>
      </c>
      <c r="D1340" s="34">
        <v>11.459165581759555</v>
      </c>
      <c r="E1340" s="35">
        <v>5</v>
      </c>
      <c r="F1340" s="113">
        <f t="shared" si="523"/>
        <v>103.13281851702557</v>
      </c>
      <c r="G1340" s="42">
        <v>0.1</v>
      </c>
      <c r="H1340" s="33" t="s">
        <v>170</v>
      </c>
      <c r="I1340" s="107">
        <f t="shared" si="533"/>
        <v>45.660319539408313</v>
      </c>
      <c r="J1340" s="108">
        <f t="shared" si="534"/>
        <v>0.22830159769704156</v>
      </c>
      <c r="K1340" s="126" t="str">
        <f t="shared" si="524"/>
        <v>DEJAR</v>
      </c>
      <c r="L1340" s="126" t="str">
        <f t="shared" si="525"/>
        <v>DEJAR</v>
      </c>
      <c r="M1340" s="126" t="str">
        <f t="shared" si="526"/>
        <v>DEJAR</v>
      </c>
    </row>
    <row r="1341" spans="1:13" x14ac:dyDescent="0.25">
      <c r="A1341" s="33" t="s">
        <v>74</v>
      </c>
      <c r="B1341" s="33">
        <v>13</v>
      </c>
      <c r="C1341" s="33" t="s">
        <v>109</v>
      </c>
      <c r="D1341" s="34">
        <v>14.960577287297196</v>
      </c>
      <c r="E1341" s="35">
        <v>6</v>
      </c>
      <c r="F1341" s="113">
        <f t="shared" si="523"/>
        <v>175.78734267292398</v>
      </c>
      <c r="G1341" s="42">
        <v>0.1</v>
      </c>
      <c r="H1341" s="33" t="s">
        <v>170</v>
      </c>
      <c r="I1341" s="107">
        <f t="shared" si="533"/>
        <v>86.206167554351623</v>
      </c>
      <c r="J1341" s="108">
        <f t="shared" si="534"/>
        <v>0.4310308377717581</v>
      </c>
      <c r="K1341" s="126" t="str">
        <f t="shared" si="524"/>
        <v>DEJAR</v>
      </c>
      <c r="L1341" s="126" t="str">
        <f t="shared" si="525"/>
        <v>DEJAR</v>
      </c>
      <c r="M1341" s="126" t="str">
        <f t="shared" si="526"/>
        <v>DEJAR</v>
      </c>
    </row>
    <row r="1342" spans="1:13" x14ac:dyDescent="0.25">
      <c r="A1342" s="33" t="s">
        <v>74</v>
      </c>
      <c r="B1342" s="33">
        <v>14</v>
      </c>
      <c r="C1342" s="33" t="s">
        <v>109</v>
      </c>
      <c r="D1342" s="34">
        <v>28.647913954398888</v>
      </c>
      <c r="E1342" s="35">
        <v>7</v>
      </c>
      <c r="F1342" s="113">
        <f t="shared" si="523"/>
        <v>644.58011573140982</v>
      </c>
      <c r="G1342" s="42">
        <v>0.1</v>
      </c>
      <c r="H1342" s="33" t="s">
        <v>170</v>
      </c>
      <c r="I1342" s="107">
        <f t="shared" si="533"/>
        <v>405.53929002221889</v>
      </c>
      <c r="J1342" s="108">
        <f t="shared" si="534"/>
        <v>2.0276964501110943</v>
      </c>
      <c r="K1342" s="126" t="str">
        <f t="shared" si="524"/>
        <v>DEJAR</v>
      </c>
      <c r="L1342" s="126" t="str">
        <f t="shared" si="525"/>
        <v>DEJAR</v>
      </c>
      <c r="M1342" s="126" t="str">
        <f t="shared" si="526"/>
        <v>DEJAR</v>
      </c>
    </row>
    <row r="1343" spans="1:13" x14ac:dyDescent="0.25">
      <c r="A1343" s="33" t="s">
        <v>74</v>
      </c>
      <c r="B1343" s="33">
        <v>15</v>
      </c>
      <c r="C1343" s="33" t="s">
        <v>109</v>
      </c>
      <c r="D1343" s="34">
        <v>27.056363179154506</v>
      </c>
      <c r="E1343" s="35">
        <v>12</v>
      </c>
      <c r="F1343" s="113">
        <f t="shared" si="523"/>
        <v>574.94954767400452</v>
      </c>
      <c r="G1343" s="42">
        <v>0.1</v>
      </c>
      <c r="H1343" s="33" t="s">
        <v>170</v>
      </c>
      <c r="I1343" s="107">
        <f t="shared" si="533"/>
        <v>353.88786969028229</v>
      </c>
      <c r="J1343" s="108">
        <f t="shared" si="534"/>
        <v>1.7694393484514115</v>
      </c>
      <c r="K1343" s="126" t="str">
        <f t="shared" si="524"/>
        <v>DEJAR</v>
      </c>
      <c r="L1343" s="126" t="str">
        <f t="shared" si="525"/>
        <v>DEJAR</v>
      </c>
      <c r="M1343" s="126" t="str">
        <f t="shared" si="526"/>
        <v>DEJAR</v>
      </c>
    </row>
    <row r="1344" spans="1:13" x14ac:dyDescent="0.25">
      <c r="A1344" s="33" t="s">
        <v>74</v>
      </c>
      <c r="B1344" s="33">
        <v>16</v>
      </c>
      <c r="C1344" s="33" t="s">
        <v>109</v>
      </c>
      <c r="D1344" s="34">
        <v>74.166266126388237</v>
      </c>
      <c r="E1344" s="35">
        <v>28</v>
      </c>
      <c r="F1344" s="113">
        <f t="shared" si="523"/>
        <v>4320.198753449693</v>
      </c>
      <c r="G1344" s="42">
        <v>0.1</v>
      </c>
      <c r="H1344" s="33" t="s">
        <v>170</v>
      </c>
      <c r="I1344" s="107">
        <f t="shared" si="533"/>
        <v>3914.6495070948909</v>
      </c>
      <c r="J1344" s="108">
        <f t="shared" si="534"/>
        <v>19.573247535474454</v>
      </c>
      <c r="K1344" s="126" t="str">
        <f t="shared" si="524"/>
        <v>DEJAR</v>
      </c>
      <c r="L1344" s="126" t="str">
        <f t="shared" si="525"/>
        <v>DEJAR</v>
      </c>
      <c r="M1344" s="126" t="str">
        <f t="shared" si="526"/>
        <v>DEJAR</v>
      </c>
    </row>
    <row r="1345" spans="1:13" x14ac:dyDescent="0.25">
      <c r="A1345" s="33" t="s">
        <v>74</v>
      </c>
      <c r="B1345" s="33">
        <v>17</v>
      </c>
      <c r="C1345" s="33" t="s">
        <v>109</v>
      </c>
      <c r="D1345" s="34">
        <v>21.00847023322585</v>
      </c>
      <c r="E1345" s="35">
        <v>3</v>
      </c>
      <c r="F1345" s="113">
        <f t="shared" si="523"/>
        <v>346.64086223778037</v>
      </c>
      <c r="G1345" s="42">
        <v>0.1</v>
      </c>
      <c r="H1345" s="33" t="s">
        <v>170</v>
      </c>
      <c r="I1345" s="107">
        <f t="shared" si="533"/>
        <v>193.63218163466485</v>
      </c>
      <c r="J1345" s="108">
        <f t="shared" si="534"/>
        <v>0.96816090817332412</v>
      </c>
      <c r="K1345" s="126" t="str">
        <f t="shared" si="524"/>
        <v>DEJAR</v>
      </c>
      <c r="L1345" s="126" t="str">
        <f t="shared" si="525"/>
        <v>DEPURAR</v>
      </c>
      <c r="M1345" s="126" t="str">
        <f t="shared" si="526"/>
        <v>DEPURAR</v>
      </c>
    </row>
    <row r="1346" spans="1:13" x14ac:dyDescent="0.25">
      <c r="A1346" s="33" t="s">
        <v>74</v>
      </c>
      <c r="B1346" s="33">
        <v>18</v>
      </c>
      <c r="C1346" s="33" t="s">
        <v>109</v>
      </c>
      <c r="D1346" s="34">
        <v>126.05082139935512</v>
      </c>
      <c r="E1346" s="35">
        <v>30</v>
      </c>
      <c r="F1346" s="113">
        <f t="shared" si="523"/>
        <v>12479.071040560097</v>
      </c>
      <c r="G1346" s="42">
        <v>0.1</v>
      </c>
      <c r="H1346" s="33" t="s">
        <v>170</v>
      </c>
      <c r="I1346" s="107">
        <f t="shared" si="533"/>
        <v>13858.263842097236</v>
      </c>
      <c r="J1346" s="108">
        <f t="shared" si="534"/>
        <v>69.291319210486179</v>
      </c>
      <c r="K1346" s="126" t="str">
        <f t="shared" si="524"/>
        <v>DEJAR</v>
      </c>
      <c r="L1346" s="126" t="str">
        <f t="shared" si="525"/>
        <v>DEJAR</v>
      </c>
      <c r="M1346" s="126" t="str">
        <f t="shared" si="526"/>
        <v>DEJAR</v>
      </c>
    </row>
    <row r="1347" spans="1:13" x14ac:dyDescent="0.25">
      <c r="A1347" s="33" t="s">
        <v>74</v>
      </c>
      <c r="B1347" s="33">
        <v>19</v>
      </c>
      <c r="C1347" s="33" t="s">
        <v>109</v>
      </c>
      <c r="D1347" s="34">
        <v>123.18603000391522</v>
      </c>
      <c r="E1347" s="35">
        <v>30</v>
      </c>
      <c r="F1347" s="113">
        <f t="shared" ref="F1347:F1410" si="535">(3.1416/4)*D1347^2</f>
        <v>11918.286339873768</v>
      </c>
      <c r="G1347" s="42">
        <v>0.1</v>
      </c>
      <c r="H1347" s="33" t="s">
        <v>170</v>
      </c>
      <c r="I1347" s="107">
        <f t="shared" si="533"/>
        <v>13119.320295308156</v>
      </c>
      <c r="J1347" s="108">
        <f t="shared" si="534"/>
        <v>65.596601476540783</v>
      </c>
      <c r="K1347" s="126" t="str">
        <f t="shared" ref="K1347:K1410" si="536">+IF(D1347&gt;=10,"DEJAR","DEPURAR")</f>
        <v>DEJAR</v>
      </c>
      <c r="L1347" s="126" t="str">
        <f t="shared" ref="L1347:L1410" si="537">+IF(E1347&gt;=5,"DEJAR","DEPURAR")</f>
        <v>DEJAR</v>
      </c>
      <c r="M1347" s="126" t="str">
        <f t="shared" ref="M1347:M1410" si="538">+IF(AND(K1347="DEJAR",L1347="DEJAR"),"DEJAR","DEPURAR")</f>
        <v>DEJAR</v>
      </c>
    </row>
    <row r="1348" spans="1:13" x14ac:dyDescent="0.25">
      <c r="A1348" s="33" t="s">
        <v>75</v>
      </c>
      <c r="B1348" s="33">
        <v>1</v>
      </c>
      <c r="C1348" s="33" t="s">
        <v>109</v>
      </c>
      <c r="D1348" s="34">
        <v>12.414096046906185</v>
      </c>
      <c r="E1348" s="42">
        <v>3</v>
      </c>
      <c r="F1348" s="113">
        <f t="shared" si="535"/>
        <v>121.03782173178695</v>
      </c>
      <c r="G1348" s="42">
        <v>0.1</v>
      </c>
      <c r="H1348" s="33" t="s">
        <v>170</v>
      </c>
      <c r="I1348" s="107">
        <f t="shared" si="533"/>
        <v>55.257950664746026</v>
      </c>
      <c r="J1348" s="108">
        <f t="shared" si="534"/>
        <v>0.27628975332373013</v>
      </c>
      <c r="K1348" s="126" t="str">
        <f t="shared" si="536"/>
        <v>DEJAR</v>
      </c>
      <c r="L1348" s="126" t="str">
        <f t="shared" si="537"/>
        <v>DEPURAR</v>
      </c>
      <c r="M1348" s="126" t="str">
        <f t="shared" si="538"/>
        <v>DEPURAR</v>
      </c>
    </row>
    <row r="1349" spans="1:13" x14ac:dyDescent="0.25">
      <c r="A1349" s="33" t="s">
        <v>75</v>
      </c>
      <c r="B1349" s="33">
        <v>2</v>
      </c>
      <c r="C1349" s="33" t="s">
        <v>109</v>
      </c>
      <c r="D1349" s="34">
        <v>22.281710853421359</v>
      </c>
      <c r="E1349" s="42">
        <v>15</v>
      </c>
      <c r="F1349" s="113">
        <f t="shared" si="535"/>
        <v>389.93118112147022</v>
      </c>
      <c r="G1349" s="42">
        <v>0.1</v>
      </c>
      <c r="H1349" s="33" t="s">
        <v>170</v>
      </c>
      <c r="I1349" s="107">
        <f t="shared" si="533"/>
        <v>222.7850284848646</v>
      </c>
      <c r="J1349" s="108">
        <f t="shared" si="534"/>
        <v>1.1139251424243228</v>
      </c>
      <c r="K1349" s="126" t="str">
        <f t="shared" si="536"/>
        <v>DEJAR</v>
      </c>
      <c r="L1349" s="126" t="str">
        <f t="shared" si="537"/>
        <v>DEJAR</v>
      </c>
      <c r="M1349" s="126" t="str">
        <f t="shared" si="538"/>
        <v>DEJAR</v>
      </c>
    </row>
    <row r="1350" spans="1:13" x14ac:dyDescent="0.25">
      <c r="A1350" s="33" t="s">
        <v>75</v>
      </c>
      <c r="B1350" s="33">
        <v>3</v>
      </c>
      <c r="C1350" s="33" t="s">
        <v>109</v>
      </c>
      <c r="D1350" s="34">
        <v>14.005646822150567</v>
      </c>
      <c r="E1350" s="42">
        <v>8</v>
      </c>
      <c r="F1350" s="113">
        <f t="shared" si="535"/>
        <v>154.06260543901348</v>
      </c>
      <c r="G1350" s="42">
        <v>0.1</v>
      </c>
      <c r="H1350" s="33" t="s">
        <v>170</v>
      </c>
      <c r="I1350" s="107">
        <f t="shared" si="533"/>
        <v>73.665181252498542</v>
      </c>
      <c r="J1350" s="108">
        <f t="shared" si="534"/>
        <v>0.36832590626249273</v>
      </c>
      <c r="K1350" s="126" t="str">
        <f t="shared" si="536"/>
        <v>DEJAR</v>
      </c>
      <c r="L1350" s="126" t="str">
        <f t="shared" si="537"/>
        <v>DEJAR</v>
      </c>
      <c r="M1350" s="126" t="str">
        <f t="shared" si="538"/>
        <v>DEJAR</v>
      </c>
    </row>
    <row r="1351" spans="1:13" x14ac:dyDescent="0.25">
      <c r="A1351" s="33" t="s">
        <v>75</v>
      </c>
      <c r="B1351" s="33">
        <v>4</v>
      </c>
      <c r="C1351" s="33" t="s">
        <v>109</v>
      </c>
      <c r="D1351" s="34">
        <v>17.188748372639331</v>
      </c>
      <c r="E1351" s="42">
        <v>2</v>
      </c>
      <c r="F1351" s="113">
        <f t="shared" si="535"/>
        <v>232.04884166330748</v>
      </c>
      <c r="G1351" s="42">
        <v>0.1</v>
      </c>
      <c r="H1351" s="33" t="s">
        <v>170</v>
      </c>
      <c r="I1351" s="107">
        <f t="shared" si="533"/>
        <v>120.02016605710401</v>
      </c>
      <c r="J1351" s="108">
        <f t="shared" si="534"/>
        <v>0.60010083028551997</v>
      </c>
      <c r="K1351" s="126" t="str">
        <f t="shared" si="536"/>
        <v>DEJAR</v>
      </c>
      <c r="L1351" s="126" t="str">
        <f t="shared" si="537"/>
        <v>DEPURAR</v>
      </c>
      <c r="M1351" s="126" t="str">
        <f t="shared" si="538"/>
        <v>DEPURAR</v>
      </c>
    </row>
    <row r="1352" spans="1:13" x14ac:dyDescent="0.25">
      <c r="A1352" s="33" t="s">
        <v>75</v>
      </c>
      <c r="B1352" s="33">
        <v>5</v>
      </c>
      <c r="C1352" s="33" t="s">
        <v>109</v>
      </c>
      <c r="D1352" s="34">
        <v>23.873261628665741</v>
      </c>
      <c r="E1352" s="35">
        <v>15</v>
      </c>
      <c r="F1352" s="113">
        <f t="shared" si="535"/>
        <v>447.62508036903466</v>
      </c>
      <c r="G1352" s="42">
        <v>0.1</v>
      </c>
      <c r="H1352" s="33" t="s">
        <v>170</v>
      </c>
      <c r="I1352" s="107">
        <f t="shared" si="533"/>
        <v>262.60539541896509</v>
      </c>
      <c r="J1352" s="108">
        <f t="shared" si="534"/>
        <v>1.3130269770948255</v>
      </c>
      <c r="K1352" s="126" t="str">
        <f t="shared" si="536"/>
        <v>DEJAR</v>
      </c>
      <c r="L1352" s="126" t="str">
        <f t="shared" si="537"/>
        <v>DEJAR</v>
      </c>
      <c r="M1352" s="126" t="str">
        <f t="shared" si="538"/>
        <v>DEJAR</v>
      </c>
    </row>
    <row r="1353" spans="1:13" x14ac:dyDescent="0.25">
      <c r="A1353" s="33" t="s">
        <v>75</v>
      </c>
      <c r="B1353" s="33">
        <v>6</v>
      </c>
      <c r="C1353" s="33" t="s">
        <v>109</v>
      </c>
      <c r="D1353" s="34">
        <v>19.098609302932591</v>
      </c>
      <c r="E1353" s="35">
        <v>15</v>
      </c>
      <c r="F1353" s="113">
        <f t="shared" si="535"/>
        <v>286.48005143618212</v>
      </c>
      <c r="G1353" s="42">
        <v>0.1</v>
      </c>
      <c r="H1353" s="33" t="s">
        <v>170</v>
      </c>
      <c r="I1353" s="107">
        <f t="shared" si="533"/>
        <v>154.28285242822537</v>
      </c>
      <c r="J1353" s="108">
        <f t="shared" si="534"/>
        <v>0.77141426214112685</v>
      </c>
      <c r="K1353" s="126" t="str">
        <f t="shared" si="536"/>
        <v>DEJAR</v>
      </c>
      <c r="L1353" s="126" t="str">
        <f t="shared" si="537"/>
        <v>DEJAR</v>
      </c>
      <c r="M1353" s="126" t="str">
        <f t="shared" si="538"/>
        <v>DEJAR</v>
      </c>
    </row>
    <row r="1354" spans="1:13" x14ac:dyDescent="0.25">
      <c r="A1354" s="33" t="s">
        <v>75</v>
      </c>
      <c r="B1354" s="33">
        <v>7</v>
      </c>
      <c r="C1354" s="33" t="s">
        <v>109</v>
      </c>
      <c r="D1354" s="34">
        <v>19.098609302932591</v>
      </c>
      <c r="E1354" s="35">
        <v>15</v>
      </c>
      <c r="F1354" s="113">
        <f t="shared" si="535"/>
        <v>286.48005143618212</v>
      </c>
      <c r="G1354" s="42">
        <v>0.1</v>
      </c>
      <c r="H1354" s="33" t="s">
        <v>170</v>
      </c>
      <c r="I1354" s="107">
        <f t="shared" si="533"/>
        <v>154.28285242822537</v>
      </c>
      <c r="J1354" s="108">
        <f t="shared" si="534"/>
        <v>0.77141426214112685</v>
      </c>
      <c r="K1354" s="126" t="str">
        <f t="shared" si="536"/>
        <v>DEJAR</v>
      </c>
      <c r="L1354" s="126" t="str">
        <f t="shared" si="537"/>
        <v>DEJAR</v>
      </c>
      <c r="M1354" s="126" t="str">
        <f t="shared" si="538"/>
        <v>DEJAR</v>
      </c>
    </row>
    <row r="1355" spans="1:13" x14ac:dyDescent="0.25">
      <c r="A1355" s="33" t="s">
        <v>75</v>
      </c>
      <c r="B1355" s="33">
        <v>8</v>
      </c>
      <c r="C1355" s="33" t="s">
        <v>109</v>
      </c>
      <c r="D1355" s="34">
        <v>15.915507752443826</v>
      </c>
      <c r="E1355" s="35">
        <v>5</v>
      </c>
      <c r="F1355" s="113">
        <f t="shared" si="535"/>
        <v>198.94448016401537</v>
      </c>
      <c r="G1355" s="42">
        <v>0.1</v>
      </c>
      <c r="H1355" s="33" t="s">
        <v>170</v>
      </c>
      <c r="I1355" s="107">
        <f t="shared" si="533"/>
        <v>99.905263103015685</v>
      </c>
      <c r="J1355" s="108">
        <f t="shared" si="534"/>
        <v>0.49952631551507842</v>
      </c>
      <c r="K1355" s="126" t="str">
        <f t="shared" si="536"/>
        <v>DEJAR</v>
      </c>
      <c r="L1355" s="126" t="str">
        <f t="shared" si="537"/>
        <v>DEJAR</v>
      </c>
      <c r="M1355" s="126" t="str">
        <f t="shared" si="538"/>
        <v>DEJAR</v>
      </c>
    </row>
    <row r="1356" spans="1:13" x14ac:dyDescent="0.25">
      <c r="A1356" s="33" t="s">
        <v>75</v>
      </c>
      <c r="B1356" s="33">
        <v>9</v>
      </c>
      <c r="C1356" s="33" t="s">
        <v>109</v>
      </c>
      <c r="D1356" s="34">
        <v>20.053539768079222</v>
      </c>
      <c r="E1356" s="35">
        <v>8</v>
      </c>
      <c r="F1356" s="113">
        <f t="shared" si="535"/>
        <v>315.84425670839084</v>
      </c>
      <c r="G1356" s="42">
        <v>0.1</v>
      </c>
      <c r="H1356" s="33" t="s">
        <v>170</v>
      </c>
      <c r="I1356" s="107">
        <f t="shared" si="533"/>
        <v>173.30957843308818</v>
      </c>
      <c r="J1356" s="108">
        <f t="shared" si="534"/>
        <v>0.86654789216544081</v>
      </c>
      <c r="K1356" s="126" t="str">
        <f t="shared" si="536"/>
        <v>DEJAR</v>
      </c>
      <c r="L1356" s="126" t="str">
        <f t="shared" si="537"/>
        <v>DEJAR</v>
      </c>
      <c r="M1356" s="126" t="str">
        <f t="shared" si="538"/>
        <v>DEJAR</v>
      </c>
    </row>
    <row r="1357" spans="1:13" x14ac:dyDescent="0.25">
      <c r="A1357" s="33" t="s">
        <v>75</v>
      </c>
      <c r="B1357" s="33">
        <v>10</v>
      </c>
      <c r="C1357" s="33" t="s">
        <v>109</v>
      </c>
      <c r="D1357" s="34">
        <v>25.464812403910123</v>
      </c>
      <c r="E1357" s="35">
        <v>13</v>
      </c>
      <c r="F1357" s="113">
        <f t="shared" si="535"/>
        <v>509.29786921987943</v>
      </c>
      <c r="G1357" s="42">
        <v>0.1</v>
      </c>
      <c r="H1357" s="33" t="s">
        <v>170</v>
      </c>
      <c r="I1357" s="107">
        <f t="shared" si="533"/>
        <v>306.27418137209492</v>
      </c>
      <c r="J1357" s="108">
        <f t="shared" si="534"/>
        <v>1.5313709068604744</v>
      </c>
      <c r="K1357" s="126" t="str">
        <f t="shared" si="536"/>
        <v>DEJAR</v>
      </c>
      <c r="L1357" s="126" t="str">
        <f t="shared" si="537"/>
        <v>DEJAR</v>
      </c>
      <c r="M1357" s="126" t="str">
        <f t="shared" si="538"/>
        <v>DEJAR</v>
      </c>
    </row>
    <row r="1358" spans="1:13" x14ac:dyDescent="0.25">
      <c r="A1358" s="33" t="s">
        <v>75</v>
      </c>
      <c r="B1358" s="33">
        <v>11</v>
      </c>
      <c r="C1358" s="33" t="s">
        <v>109</v>
      </c>
      <c r="D1358" s="34">
        <v>21.326780388274727</v>
      </c>
      <c r="E1358" s="35">
        <v>6</v>
      </c>
      <c r="F1358" s="113">
        <f t="shared" si="535"/>
        <v>357.22470858250597</v>
      </c>
      <c r="G1358" s="42">
        <v>0.1</v>
      </c>
      <c r="H1358" s="33" t="s">
        <v>170</v>
      </c>
      <c r="I1358" s="107">
        <f t="shared" si="533"/>
        <v>200.69840720192283</v>
      </c>
      <c r="J1358" s="108">
        <f t="shared" si="534"/>
        <v>1.003492036009614</v>
      </c>
      <c r="K1358" s="126" t="str">
        <f t="shared" si="536"/>
        <v>DEJAR</v>
      </c>
      <c r="L1358" s="126" t="str">
        <f t="shared" si="537"/>
        <v>DEJAR</v>
      </c>
      <c r="M1358" s="126" t="str">
        <f t="shared" si="538"/>
        <v>DEJAR</v>
      </c>
    </row>
    <row r="1359" spans="1:13" x14ac:dyDescent="0.25">
      <c r="A1359" s="33" t="s">
        <v>75</v>
      </c>
      <c r="B1359" s="33">
        <v>12</v>
      </c>
      <c r="C1359" s="33" t="s">
        <v>109</v>
      </c>
      <c r="D1359" s="34">
        <v>87.535292638441049</v>
      </c>
      <c r="E1359" s="35">
        <v>19</v>
      </c>
      <c r="F1359" s="113">
        <f t="shared" si="535"/>
        <v>6018.0705249614657</v>
      </c>
      <c r="G1359" s="42">
        <v>0.1</v>
      </c>
      <c r="H1359" s="33" t="s">
        <v>170</v>
      </c>
      <c r="I1359" s="107">
        <f t="shared" si="533"/>
        <v>5810.9915231329005</v>
      </c>
      <c r="J1359" s="108">
        <f t="shared" si="534"/>
        <v>29.054957615664499</v>
      </c>
      <c r="K1359" s="126" t="str">
        <f t="shared" si="536"/>
        <v>DEJAR</v>
      </c>
      <c r="L1359" s="126" t="str">
        <f t="shared" si="537"/>
        <v>DEJAR</v>
      </c>
      <c r="M1359" s="126" t="str">
        <f t="shared" si="538"/>
        <v>DEJAR</v>
      </c>
    </row>
    <row r="1360" spans="1:13" x14ac:dyDescent="0.25">
      <c r="A1360" s="33" t="s">
        <v>75</v>
      </c>
      <c r="B1360" s="33">
        <v>13</v>
      </c>
      <c r="C1360" s="33" t="s">
        <v>109</v>
      </c>
      <c r="D1360" s="34">
        <v>13.369026512052814</v>
      </c>
      <c r="E1360" s="35">
        <v>3</v>
      </c>
      <c r="F1360" s="113">
        <f t="shared" si="535"/>
        <v>140.37522520372926</v>
      </c>
      <c r="G1360" s="42">
        <v>0.1</v>
      </c>
      <c r="H1360" s="33" t="s">
        <v>170</v>
      </c>
      <c r="I1360" s="107">
        <f t="shared" si="533"/>
        <v>65.933675901847053</v>
      </c>
      <c r="J1360" s="108">
        <f t="shared" si="534"/>
        <v>0.32966837950923522</v>
      </c>
      <c r="K1360" s="126" t="str">
        <f t="shared" si="536"/>
        <v>DEJAR</v>
      </c>
      <c r="L1360" s="126" t="str">
        <f t="shared" si="537"/>
        <v>DEPURAR</v>
      </c>
      <c r="M1360" s="126" t="str">
        <f t="shared" si="538"/>
        <v>DEPURAR</v>
      </c>
    </row>
    <row r="1361" spans="1:13" x14ac:dyDescent="0.25">
      <c r="A1361" s="33" t="s">
        <v>75</v>
      </c>
      <c r="B1361" s="33">
        <v>14</v>
      </c>
      <c r="C1361" s="33" t="s">
        <v>109</v>
      </c>
      <c r="D1361" s="34">
        <v>11.140855426710679</v>
      </c>
      <c r="E1361" s="35">
        <v>3</v>
      </c>
      <c r="F1361" s="113">
        <f t="shared" si="535"/>
        <v>97.482795280367554</v>
      </c>
      <c r="G1361" s="42">
        <v>0.1</v>
      </c>
      <c r="H1361" s="33" t="s">
        <v>170</v>
      </c>
      <c r="I1361" s="107">
        <f t="shared" si="533"/>
        <v>42.69509627706298</v>
      </c>
      <c r="J1361" s="108">
        <f t="shared" si="534"/>
        <v>0.21347548138531489</v>
      </c>
      <c r="K1361" s="126" t="str">
        <f t="shared" si="536"/>
        <v>DEJAR</v>
      </c>
      <c r="L1361" s="126" t="str">
        <f t="shared" si="537"/>
        <v>DEPURAR</v>
      </c>
      <c r="M1361" s="126" t="str">
        <f t="shared" si="538"/>
        <v>DEPURAR</v>
      </c>
    </row>
    <row r="1362" spans="1:13" x14ac:dyDescent="0.25">
      <c r="A1362" s="33" t="s">
        <v>75</v>
      </c>
      <c r="B1362" s="33">
        <v>15</v>
      </c>
      <c r="C1362" s="33" t="s">
        <v>109</v>
      </c>
      <c r="D1362" s="34">
        <v>22.281710853421359</v>
      </c>
      <c r="E1362" s="35">
        <v>10</v>
      </c>
      <c r="F1362" s="113">
        <f t="shared" si="535"/>
        <v>389.93118112147022</v>
      </c>
      <c r="G1362" s="42">
        <v>0.1</v>
      </c>
      <c r="H1362" s="33" t="s">
        <v>170</v>
      </c>
      <c r="I1362" s="107">
        <f t="shared" si="533"/>
        <v>222.7850284848646</v>
      </c>
      <c r="J1362" s="108">
        <f t="shared" si="534"/>
        <v>1.1139251424243228</v>
      </c>
      <c r="K1362" s="126" t="str">
        <f t="shared" si="536"/>
        <v>DEJAR</v>
      </c>
      <c r="L1362" s="126" t="str">
        <f t="shared" si="537"/>
        <v>DEJAR</v>
      </c>
      <c r="M1362" s="126" t="str">
        <f t="shared" si="538"/>
        <v>DEJAR</v>
      </c>
    </row>
    <row r="1363" spans="1:13" x14ac:dyDescent="0.25">
      <c r="A1363" s="33" t="s">
        <v>75</v>
      </c>
      <c r="B1363" s="33">
        <v>16</v>
      </c>
      <c r="C1363" s="33" t="s">
        <v>109</v>
      </c>
      <c r="D1363" s="34">
        <v>16.552128062541581</v>
      </c>
      <c r="E1363" s="35">
        <v>4</v>
      </c>
      <c r="F1363" s="113">
        <f t="shared" si="535"/>
        <v>215.17834974539909</v>
      </c>
      <c r="G1363" s="42">
        <v>0.1</v>
      </c>
      <c r="H1363" s="33" t="s">
        <v>170</v>
      </c>
      <c r="I1363" s="107">
        <f t="shared" si="533"/>
        <v>109.69516921537372</v>
      </c>
      <c r="J1363" s="108">
        <f t="shared" si="534"/>
        <v>0.54847584607686861</v>
      </c>
      <c r="K1363" s="126" t="str">
        <f t="shared" si="536"/>
        <v>DEJAR</v>
      </c>
      <c r="L1363" s="126" t="str">
        <f t="shared" si="537"/>
        <v>DEPURAR</v>
      </c>
      <c r="M1363" s="126" t="str">
        <f t="shared" si="538"/>
        <v>DEPURAR</v>
      </c>
    </row>
    <row r="1364" spans="1:13" x14ac:dyDescent="0.25">
      <c r="A1364" s="33" t="s">
        <v>75</v>
      </c>
      <c r="B1364" s="33">
        <v>17</v>
      </c>
      <c r="C1364" s="33" t="s">
        <v>109</v>
      </c>
      <c r="D1364" s="34">
        <v>12.414096046906185</v>
      </c>
      <c r="E1364" s="35">
        <v>4</v>
      </c>
      <c r="F1364" s="113">
        <f t="shared" si="535"/>
        <v>121.03782173178695</v>
      </c>
      <c r="G1364" s="42">
        <v>0.1</v>
      </c>
      <c r="H1364" s="33" t="s">
        <v>170</v>
      </c>
      <c r="I1364" s="107">
        <f t="shared" si="533"/>
        <v>55.257950664746026</v>
      </c>
      <c r="J1364" s="108">
        <f t="shared" si="534"/>
        <v>0.27628975332373013</v>
      </c>
      <c r="K1364" s="126" t="str">
        <f t="shared" si="536"/>
        <v>DEJAR</v>
      </c>
      <c r="L1364" s="126" t="str">
        <f t="shared" si="537"/>
        <v>DEPURAR</v>
      </c>
      <c r="M1364" s="126" t="str">
        <f t="shared" si="538"/>
        <v>DEPURAR</v>
      </c>
    </row>
    <row r="1365" spans="1:13" x14ac:dyDescent="0.25">
      <c r="A1365" s="33" t="s">
        <v>75</v>
      </c>
      <c r="B1365" s="33">
        <v>18</v>
      </c>
      <c r="C1365" s="33" t="s">
        <v>109</v>
      </c>
      <c r="D1365" s="34">
        <v>34.059186590229793</v>
      </c>
      <c r="E1365" s="35">
        <v>7</v>
      </c>
      <c r="F1365" s="113">
        <f t="shared" si="535"/>
        <v>911.08614135912501</v>
      </c>
      <c r="G1365" s="42">
        <v>0.1</v>
      </c>
      <c r="H1365" s="33" t="s">
        <v>170</v>
      </c>
      <c r="I1365" s="107">
        <f t="shared" si="533"/>
        <v>612.53780902914446</v>
      </c>
      <c r="J1365" s="108">
        <f t="shared" si="534"/>
        <v>3.062689045145722</v>
      </c>
      <c r="K1365" s="126" t="str">
        <f t="shared" si="536"/>
        <v>DEJAR</v>
      </c>
      <c r="L1365" s="126" t="str">
        <f t="shared" si="537"/>
        <v>DEJAR</v>
      </c>
      <c r="M1365" s="126" t="str">
        <f t="shared" si="538"/>
        <v>DEJAR</v>
      </c>
    </row>
    <row r="1366" spans="1:13" x14ac:dyDescent="0.25">
      <c r="A1366" s="33" t="s">
        <v>75</v>
      </c>
      <c r="B1366" s="33">
        <v>19</v>
      </c>
      <c r="C1366" s="33" t="s">
        <v>109</v>
      </c>
      <c r="D1366" s="34">
        <v>16.870438217590458</v>
      </c>
      <c r="E1366" s="35">
        <v>3</v>
      </c>
      <c r="F1366" s="113">
        <f t="shared" si="535"/>
        <v>223.53401791228774</v>
      </c>
      <c r="G1366" s="42">
        <v>0.1</v>
      </c>
      <c r="H1366" s="33" t="s">
        <v>170</v>
      </c>
      <c r="I1366" s="107">
        <f t="shared" si="533"/>
        <v>114.79028939810112</v>
      </c>
      <c r="J1366" s="108">
        <f t="shared" si="534"/>
        <v>0.5739514469905056</v>
      </c>
      <c r="K1366" s="126" t="str">
        <f t="shared" si="536"/>
        <v>DEJAR</v>
      </c>
      <c r="L1366" s="126" t="str">
        <f t="shared" si="537"/>
        <v>DEPURAR</v>
      </c>
      <c r="M1366" s="126" t="str">
        <f t="shared" si="538"/>
        <v>DEPURAR</v>
      </c>
    </row>
    <row r="1367" spans="1:13" x14ac:dyDescent="0.25">
      <c r="A1367" s="33" t="s">
        <v>75</v>
      </c>
      <c r="B1367" s="33">
        <v>20</v>
      </c>
      <c r="C1367" s="33" t="s">
        <v>109</v>
      </c>
      <c r="D1367" s="34">
        <v>23.873261628665741</v>
      </c>
      <c r="E1367" s="35">
        <v>18</v>
      </c>
      <c r="F1367" s="113">
        <f t="shared" si="535"/>
        <v>447.62508036903466</v>
      </c>
      <c r="G1367" s="42">
        <v>0.1</v>
      </c>
      <c r="H1367" s="33" t="s">
        <v>170</v>
      </c>
      <c r="I1367" s="107">
        <f t="shared" si="533"/>
        <v>262.60539541896509</v>
      </c>
      <c r="J1367" s="108">
        <f t="shared" si="534"/>
        <v>1.3130269770948255</v>
      </c>
      <c r="K1367" s="126" t="str">
        <f t="shared" si="536"/>
        <v>DEJAR</v>
      </c>
      <c r="L1367" s="126" t="str">
        <f t="shared" si="537"/>
        <v>DEJAR</v>
      </c>
      <c r="M1367" s="126" t="str">
        <f t="shared" si="538"/>
        <v>DEJAR</v>
      </c>
    </row>
    <row r="1368" spans="1:13" x14ac:dyDescent="0.25">
      <c r="A1368" s="33" t="s">
        <v>75</v>
      </c>
      <c r="B1368" s="33">
        <v>21</v>
      </c>
      <c r="C1368" s="33" t="s">
        <v>109</v>
      </c>
      <c r="D1368" s="34">
        <v>15.597197597394951</v>
      </c>
      <c r="E1368" s="35">
        <v>12</v>
      </c>
      <c r="F1368" s="113">
        <f t="shared" si="535"/>
        <v>191.06627874952039</v>
      </c>
      <c r="G1368" s="42">
        <v>0.1</v>
      </c>
      <c r="H1368" s="33" t="s">
        <v>170</v>
      </c>
      <c r="I1368" s="107">
        <f t="shared" si="533"/>
        <v>95.20847996207722</v>
      </c>
      <c r="J1368" s="108">
        <f t="shared" si="534"/>
        <v>0.4760423998103861</v>
      </c>
      <c r="K1368" s="126" t="str">
        <f t="shared" si="536"/>
        <v>DEJAR</v>
      </c>
      <c r="L1368" s="126" t="str">
        <f t="shared" si="537"/>
        <v>DEJAR</v>
      </c>
      <c r="M1368" s="126" t="str">
        <f t="shared" si="538"/>
        <v>DEJAR</v>
      </c>
    </row>
    <row r="1369" spans="1:13" x14ac:dyDescent="0.25">
      <c r="A1369" s="33" t="s">
        <v>75</v>
      </c>
      <c r="B1369" s="33">
        <v>22</v>
      </c>
      <c r="C1369" s="33" t="s">
        <v>109</v>
      </c>
      <c r="D1369" s="34">
        <v>18.46198899283484</v>
      </c>
      <c r="E1369" s="35">
        <v>12</v>
      </c>
      <c r="F1369" s="113">
        <f t="shared" si="535"/>
        <v>267.69969250869912</v>
      </c>
      <c r="G1369" s="42">
        <v>0.1</v>
      </c>
      <c r="H1369" s="33" t="s">
        <v>170</v>
      </c>
      <c r="I1369" s="107">
        <f t="shared" si="533"/>
        <v>142.30646473399739</v>
      </c>
      <c r="J1369" s="108">
        <f t="shared" si="534"/>
        <v>0.71153232366998687</v>
      </c>
      <c r="K1369" s="126" t="str">
        <f t="shared" si="536"/>
        <v>DEJAR</v>
      </c>
      <c r="L1369" s="126" t="str">
        <f t="shared" si="537"/>
        <v>DEJAR</v>
      </c>
      <c r="M1369" s="126" t="str">
        <f t="shared" si="538"/>
        <v>DEJAR</v>
      </c>
    </row>
    <row r="1370" spans="1:13" x14ac:dyDescent="0.25">
      <c r="A1370" s="33" t="s">
        <v>75</v>
      </c>
      <c r="B1370" s="33">
        <v>23</v>
      </c>
      <c r="C1370" s="33" t="s">
        <v>109</v>
      </c>
      <c r="D1370" s="34">
        <v>17.825368682737086</v>
      </c>
      <c r="E1370" s="35">
        <v>4</v>
      </c>
      <c r="F1370" s="113">
        <f t="shared" si="535"/>
        <v>249.55595591774087</v>
      </c>
      <c r="G1370" s="42">
        <v>0.1</v>
      </c>
      <c r="H1370" s="33" t="s">
        <v>170</v>
      </c>
      <c r="I1370" s="107">
        <f t="shared" si="533"/>
        <v>130.88805589127705</v>
      </c>
      <c r="J1370" s="108">
        <f t="shared" si="534"/>
        <v>0.65444027945638528</v>
      </c>
      <c r="K1370" s="126" t="str">
        <f t="shared" si="536"/>
        <v>DEJAR</v>
      </c>
      <c r="L1370" s="126" t="str">
        <f t="shared" si="537"/>
        <v>DEPURAR</v>
      </c>
      <c r="M1370" s="126" t="str">
        <f t="shared" si="538"/>
        <v>DEPURAR</v>
      </c>
    </row>
    <row r="1371" spans="1:13" x14ac:dyDescent="0.25">
      <c r="A1371" s="33" t="s">
        <v>75</v>
      </c>
      <c r="B1371" s="33">
        <v>24</v>
      </c>
      <c r="C1371" s="33" t="s">
        <v>109</v>
      </c>
      <c r="D1371" s="34">
        <v>26.738053024105628</v>
      </c>
      <c r="E1371" s="35">
        <v>15</v>
      </c>
      <c r="F1371" s="113">
        <f t="shared" si="535"/>
        <v>561.50090081491703</v>
      </c>
      <c r="G1371" s="42">
        <v>0.1</v>
      </c>
      <c r="H1371" s="33" t="s">
        <v>170</v>
      </c>
      <c r="I1371" s="107">
        <f t="shared" si="533"/>
        <v>344.0450343192262</v>
      </c>
      <c r="J1371" s="108">
        <f t="shared" si="534"/>
        <v>1.720225171596131</v>
      </c>
      <c r="K1371" s="126" t="str">
        <f t="shared" si="536"/>
        <v>DEJAR</v>
      </c>
      <c r="L1371" s="126" t="str">
        <f t="shared" si="537"/>
        <v>DEJAR</v>
      </c>
      <c r="M1371" s="126" t="str">
        <f t="shared" si="538"/>
        <v>DEJAR</v>
      </c>
    </row>
    <row r="1372" spans="1:13" x14ac:dyDescent="0.25">
      <c r="A1372" s="33" t="s">
        <v>75</v>
      </c>
      <c r="B1372" s="33">
        <v>25</v>
      </c>
      <c r="C1372" s="33" t="s">
        <v>109</v>
      </c>
      <c r="D1372" s="34">
        <v>12.732406201955062</v>
      </c>
      <c r="E1372" s="35">
        <v>3</v>
      </c>
      <c r="F1372" s="113">
        <f t="shared" si="535"/>
        <v>127.32446730496986</v>
      </c>
      <c r="G1372" s="42">
        <v>0.1</v>
      </c>
      <c r="H1372" s="33" t="s">
        <v>170</v>
      </c>
      <c r="I1372" s="107">
        <f t="shared" si="533"/>
        <v>58.695172426043968</v>
      </c>
      <c r="J1372" s="108">
        <f t="shared" si="534"/>
        <v>0.29347586213021981</v>
      </c>
      <c r="K1372" s="126" t="str">
        <f t="shared" si="536"/>
        <v>DEJAR</v>
      </c>
      <c r="L1372" s="126" t="str">
        <f t="shared" si="537"/>
        <v>DEPURAR</v>
      </c>
      <c r="M1372" s="126" t="str">
        <f t="shared" si="538"/>
        <v>DEPURAR</v>
      </c>
    </row>
    <row r="1373" spans="1:13" x14ac:dyDescent="0.25">
      <c r="A1373" s="33" t="s">
        <v>75</v>
      </c>
      <c r="B1373" s="33">
        <v>26</v>
      </c>
      <c r="C1373" s="33" t="s">
        <v>109</v>
      </c>
      <c r="D1373" s="34">
        <v>12.732406201955062</v>
      </c>
      <c r="E1373" s="35">
        <v>15</v>
      </c>
      <c r="F1373" s="113">
        <f t="shared" si="535"/>
        <v>127.32446730496986</v>
      </c>
      <c r="G1373" s="42">
        <v>0.1</v>
      </c>
      <c r="H1373" s="33" t="s">
        <v>170</v>
      </c>
      <c r="I1373" s="107">
        <f t="shared" ref="I1373:I1380" si="539">0.13647*D1373^2.38351</f>
        <v>58.695172426043968</v>
      </c>
      <c r="J1373" s="108">
        <f t="shared" ref="J1373:J1380" si="540">(I1373/1000)*0.5/G1373</f>
        <v>0.29347586213021981</v>
      </c>
      <c r="K1373" s="126" t="str">
        <f t="shared" si="536"/>
        <v>DEJAR</v>
      </c>
      <c r="L1373" s="126" t="str">
        <f t="shared" si="537"/>
        <v>DEJAR</v>
      </c>
      <c r="M1373" s="126" t="str">
        <f t="shared" si="538"/>
        <v>DEJAR</v>
      </c>
    </row>
    <row r="1374" spans="1:13" x14ac:dyDescent="0.25">
      <c r="A1374" s="33" t="s">
        <v>75</v>
      </c>
      <c r="B1374" s="33">
        <v>27</v>
      </c>
      <c r="C1374" s="33" t="s">
        <v>109</v>
      </c>
      <c r="D1374" s="34">
        <v>21.326780388274727</v>
      </c>
      <c r="E1374" s="35">
        <v>15</v>
      </c>
      <c r="F1374" s="113">
        <f t="shared" si="535"/>
        <v>357.22470858250597</v>
      </c>
      <c r="G1374" s="42">
        <v>0.1</v>
      </c>
      <c r="H1374" s="33" t="s">
        <v>170</v>
      </c>
      <c r="I1374" s="107">
        <f t="shared" si="539"/>
        <v>200.69840720192283</v>
      </c>
      <c r="J1374" s="108">
        <f t="shared" si="540"/>
        <v>1.003492036009614</v>
      </c>
      <c r="K1374" s="126" t="str">
        <f t="shared" si="536"/>
        <v>DEJAR</v>
      </c>
      <c r="L1374" s="126" t="str">
        <f t="shared" si="537"/>
        <v>DEJAR</v>
      </c>
      <c r="M1374" s="126" t="str">
        <f t="shared" si="538"/>
        <v>DEJAR</v>
      </c>
    </row>
    <row r="1375" spans="1:13" x14ac:dyDescent="0.25">
      <c r="A1375" s="33" t="s">
        <v>75</v>
      </c>
      <c r="B1375" s="33">
        <v>28</v>
      </c>
      <c r="C1375" s="33" t="s">
        <v>109</v>
      </c>
      <c r="D1375" s="34">
        <v>26.101432714007878</v>
      </c>
      <c r="E1375" s="35">
        <v>5</v>
      </c>
      <c r="F1375" s="113">
        <f t="shared" si="535"/>
        <v>535.08107384913581</v>
      </c>
      <c r="G1375" s="42">
        <v>0.1</v>
      </c>
      <c r="H1375" s="33" t="s">
        <v>170</v>
      </c>
      <c r="I1375" s="107">
        <f t="shared" si="539"/>
        <v>324.84099204507686</v>
      </c>
      <c r="J1375" s="108">
        <f t="shared" si="540"/>
        <v>1.6242049602253843</v>
      </c>
      <c r="K1375" s="126" t="str">
        <f t="shared" si="536"/>
        <v>DEJAR</v>
      </c>
      <c r="L1375" s="126" t="str">
        <f t="shared" si="537"/>
        <v>DEJAR</v>
      </c>
      <c r="M1375" s="126" t="str">
        <f t="shared" si="538"/>
        <v>DEJAR</v>
      </c>
    </row>
    <row r="1376" spans="1:13" x14ac:dyDescent="0.25">
      <c r="A1376" s="33" t="s">
        <v>75</v>
      </c>
      <c r="B1376" s="33">
        <v>29</v>
      </c>
      <c r="C1376" s="33" t="s">
        <v>109</v>
      </c>
      <c r="D1376" s="34">
        <v>20.371849923128099</v>
      </c>
      <c r="E1376" s="35">
        <v>6</v>
      </c>
      <c r="F1376" s="113">
        <f t="shared" si="535"/>
        <v>325.95063630072286</v>
      </c>
      <c r="G1376" s="42">
        <v>0.1</v>
      </c>
      <c r="H1376" s="33" t="s">
        <v>170</v>
      </c>
      <c r="I1376" s="107">
        <f t="shared" si="539"/>
        <v>179.93862712461993</v>
      </c>
      <c r="J1376" s="108">
        <f t="shared" si="540"/>
        <v>0.89969313562309949</v>
      </c>
      <c r="K1376" s="126" t="str">
        <f t="shared" si="536"/>
        <v>DEJAR</v>
      </c>
      <c r="L1376" s="126" t="str">
        <f t="shared" si="537"/>
        <v>DEJAR</v>
      </c>
      <c r="M1376" s="126" t="str">
        <f t="shared" si="538"/>
        <v>DEJAR</v>
      </c>
    </row>
    <row r="1377" spans="1:13" x14ac:dyDescent="0.25">
      <c r="A1377" s="33" t="s">
        <v>75</v>
      </c>
      <c r="B1377" s="33">
        <v>30</v>
      </c>
      <c r="C1377" s="33" t="s">
        <v>109</v>
      </c>
      <c r="D1377" s="34">
        <v>13.369026512052814</v>
      </c>
      <c r="E1377" s="35">
        <v>5</v>
      </c>
      <c r="F1377" s="113">
        <f t="shared" si="535"/>
        <v>140.37522520372926</v>
      </c>
      <c r="G1377" s="42">
        <v>0.1</v>
      </c>
      <c r="H1377" s="33" t="s">
        <v>170</v>
      </c>
      <c r="I1377" s="107">
        <f t="shared" si="539"/>
        <v>65.933675901847053</v>
      </c>
      <c r="J1377" s="108">
        <f t="shared" si="540"/>
        <v>0.32966837950923522</v>
      </c>
      <c r="K1377" s="126" t="str">
        <f t="shared" si="536"/>
        <v>DEJAR</v>
      </c>
      <c r="L1377" s="126" t="str">
        <f t="shared" si="537"/>
        <v>DEJAR</v>
      </c>
      <c r="M1377" s="126" t="str">
        <f t="shared" si="538"/>
        <v>DEJAR</v>
      </c>
    </row>
    <row r="1378" spans="1:13" x14ac:dyDescent="0.25">
      <c r="A1378" s="33" t="s">
        <v>75</v>
      </c>
      <c r="B1378" s="33">
        <v>31</v>
      </c>
      <c r="C1378" s="33" t="s">
        <v>109</v>
      </c>
      <c r="D1378" s="34">
        <v>19.735229613030345</v>
      </c>
      <c r="E1378" s="35">
        <v>4</v>
      </c>
      <c r="F1378" s="113">
        <f t="shared" si="535"/>
        <v>305.89703270019004</v>
      </c>
      <c r="G1378" s="42">
        <v>0.1</v>
      </c>
      <c r="H1378" s="33" t="s">
        <v>170</v>
      </c>
      <c r="I1378" s="107">
        <f t="shared" si="539"/>
        <v>166.82452181713487</v>
      </c>
      <c r="J1378" s="108">
        <f t="shared" si="540"/>
        <v>0.83412260908567426</v>
      </c>
      <c r="K1378" s="126" t="str">
        <f t="shared" si="536"/>
        <v>DEJAR</v>
      </c>
      <c r="L1378" s="126" t="str">
        <f t="shared" si="537"/>
        <v>DEPURAR</v>
      </c>
      <c r="M1378" s="126" t="str">
        <f t="shared" si="538"/>
        <v>DEPURAR</v>
      </c>
    </row>
    <row r="1379" spans="1:13" x14ac:dyDescent="0.25">
      <c r="A1379" s="33" t="s">
        <v>75</v>
      </c>
      <c r="B1379" s="33">
        <v>32</v>
      </c>
      <c r="C1379" s="33" t="s">
        <v>109</v>
      </c>
      <c r="D1379" s="34">
        <v>166.47621109056243</v>
      </c>
      <c r="E1379" s="35">
        <v>30</v>
      </c>
      <c r="F1379" s="113">
        <f t="shared" si="535"/>
        <v>21766.833885913187</v>
      </c>
      <c r="G1379" s="42">
        <v>0.1</v>
      </c>
      <c r="H1379" s="33" t="s">
        <v>170</v>
      </c>
      <c r="I1379" s="107">
        <f t="shared" si="539"/>
        <v>26893.810057551029</v>
      </c>
      <c r="J1379" s="108">
        <f t="shared" si="540"/>
        <v>134.46905028775512</v>
      </c>
      <c r="K1379" s="126" t="str">
        <f t="shared" si="536"/>
        <v>DEJAR</v>
      </c>
      <c r="L1379" s="126" t="str">
        <f t="shared" si="537"/>
        <v>DEJAR</v>
      </c>
      <c r="M1379" s="126" t="str">
        <f t="shared" si="538"/>
        <v>DEJAR</v>
      </c>
    </row>
    <row r="1380" spans="1:13" x14ac:dyDescent="0.25">
      <c r="A1380" s="33" t="s">
        <v>76</v>
      </c>
      <c r="B1380" s="33">
        <v>1</v>
      </c>
      <c r="C1380" s="33" t="s">
        <v>96</v>
      </c>
      <c r="D1380" s="34">
        <v>23.236641318567987</v>
      </c>
      <c r="E1380" s="42">
        <v>8</v>
      </c>
      <c r="F1380" s="113">
        <f t="shared" si="535"/>
        <v>424.07005391761521</v>
      </c>
      <c r="G1380" s="42">
        <v>0.1</v>
      </c>
      <c r="H1380" s="33" t="s">
        <v>170</v>
      </c>
      <c r="I1380" s="107">
        <f t="shared" si="539"/>
        <v>246.22097298081303</v>
      </c>
      <c r="J1380" s="108">
        <f t="shared" si="540"/>
        <v>1.231104864904065</v>
      </c>
      <c r="K1380" s="126" t="str">
        <f t="shared" si="536"/>
        <v>DEJAR</v>
      </c>
      <c r="L1380" s="126" t="str">
        <f t="shared" si="537"/>
        <v>DEJAR</v>
      </c>
      <c r="M1380" s="126" t="str">
        <f t="shared" si="538"/>
        <v>DEJAR</v>
      </c>
    </row>
    <row r="1381" spans="1:13" x14ac:dyDescent="0.25">
      <c r="A1381" s="33" t="s">
        <v>76</v>
      </c>
      <c r="B1381" s="33">
        <v>3</v>
      </c>
      <c r="C1381" s="33" t="s">
        <v>97</v>
      </c>
      <c r="D1381" s="34">
        <v>13.369026512052814</v>
      </c>
      <c r="E1381" s="42">
        <v>3</v>
      </c>
      <c r="F1381" s="113">
        <f t="shared" si="535"/>
        <v>140.37522520372926</v>
      </c>
      <c r="G1381" s="42">
        <v>0.1</v>
      </c>
      <c r="H1381" s="33" t="s">
        <v>153</v>
      </c>
      <c r="I1381" s="109">
        <f>6.666+(12.826*(E1381)^0.5)*LN(E1381)</f>
        <v>31.07198362279307</v>
      </c>
      <c r="J1381" s="108">
        <f>(I1381/1000)*0.5/G1381</f>
        <v>0.15535991811396535</v>
      </c>
      <c r="K1381" s="126" t="str">
        <f t="shared" si="536"/>
        <v>DEJAR</v>
      </c>
      <c r="L1381" s="126" t="str">
        <f t="shared" si="537"/>
        <v>DEPURAR</v>
      </c>
      <c r="M1381" s="126" t="str">
        <f t="shared" si="538"/>
        <v>DEPURAR</v>
      </c>
    </row>
    <row r="1382" spans="1:13" x14ac:dyDescent="0.25">
      <c r="A1382" s="33" t="s">
        <v>76</v>
      </c>
      <c r="B1382" s="33">
        <v>5</v>
      </c>
      <c r="C1382" s="33" t="s">
        <v>126</v>
      </c>
      <c r="D1382" s="34">
        <v>23.873261628665741</v>
      </c>
      <c r="E1382" s="35">
        <v>9</v>
      </c>
      <c r="F1382" s="113">
        <f t="shared" si="535"/>
        <v>447.62508036903466</v>
      </c>
      <c r="G1382" s="42">
        <v>0.1</v>
      </c>
      <c r="H1382" s="33" t="s">
        <v>170</v>
      </c>
      <c r="I1382" s="107">
        <f t="shared" ref="I1382:I1384" si="541">0.13647*D1382^2.38351</f>
        <v>262.60539541896509</v>
      </c>
      <c r="J1382" s="108">
        <f t="shared" ref="J1382:J1384" si="542">(I1382/1000)*0.5/G1382</f>
        <v>1.3130269770948255</v>
      </c>
      <c r="K1382" s="126" t="str">
        <f t="shared" si="536"/>
        <v>DEJAR</v>
      </c>
      <c r="L1382" s="126" t="str">
        <f t="shared" si="537"/>
        <v>DEJAR</v>
      </c>
      <c r="M1382" s="126" t="str">
        <f t="shared" si="538"/>
        <v>DEJAR</v>
      </c>
    </row>
    <row r="1383" spans="1:13" x14ac:dyDescent="0.25">
      <c r="A1383" s="33" t="s">
        <v>76</v>
      </c>
      <c r="B1383" s="33">
        <v>6</v>
      </c>
      <c r="C1383" s="33" t="s">
        <v>106</v>
      </c>
      <c r="D1383" s="34">
        <v>13.369026512052814</v>
      </c>
      <c r="E1383" s="35">
        <v>5</v>
      </c>
      <c r="F1383" s="113">
        <f t="shared" si="535"/>
        <v>140.37522520372926</v>
      </c>
      <c r="G1383" s="42">
        <v>0.1</v>
      </c>
      <c r="H1383" s="33" t="s">
        <v>170</v>
      </c>
      <c r="I1383" s="107">
        <f t="shared" si="541"/>
        <v>65.933675901847053</v>
      </c>
      <c r="J1383" s="108">
        <f t="shared" si="542"/>
        <v>0.32966837950923522</v>
      </c>
      <c r="K1383" s="126" t="str">
        <f t="shared" si="536"/>
        <v>DEJAR</v>
      </c>
      <c r="L1383" s="126" t="str">
        <f t="shared" si="537"/>
        <v>DEJAR</v>
      </c>
      <c r="M1383" s="126" t="str">
        <f t="shared" si="538"/>
        <v>DEJAR</v>
      </c>
    </row>
    <row r="1384" spans="1:13" x14ac:dyDescent="0.25">
      <c r="A1384" s="33" t="s">
        <v>76</v>
      </c>
      <c r="B1384" s="33">
        <v>7</v>
      </c>
      <c r="C1384" s="33" t="s">
        <v>96</v>
      </c>
      <c r="D1384" s="34">
        <v>22.91833116351911</v>
      </c>
      <c r="E1384" s="35">
        <v>8</v>
      </c>
      <c r="F1384" s="113">
        <f t="shared" si="535"/>
        <v>412.53127406810228</v>
      </c>
      <c r="G1384" s="42">
        <v>0.1</v>
      </c>
      <c r="H1384" s="33" t="s">
        <v>170</v>
      </c>
      <c r="I1384" s="107">
        <f t="shared" si="541"/>
        <v>238.25770348900747</v>
      </c>
      <c r="J1384" s="108">
        <f t="shared" si="542"/>
        <v>1.1912885174450372</v>
      </c>
      <c r="K1384" s="126" t="str">
        <f t="shared" si="536"/>
        <v>DEJAR</v>
      </c>
      <c r="L1384" s="126" t="str">
        <f t="shared" si="537"/>
        <v>DEJAR</v>
      </c>
      <c r="M1384" s="126" t="str">
        <f t="shared" si="538"/>
        <v>DEJAR</v>
      </c>
    </row>
    <row r="1385" spans="1:13" x14ac:dyDescent="0.25">
      <c r="A1385" s="33" t="s">
        <v>76</v>
      </c>
      <c r="B1385" s="33">
        <v>8</v>
      </c>
      <c r="C1385" s="33" t="s">
        <v>97</v>
      </c>
      <c r="D1385" s="34">
        <v>11.459165581759555</v>
      </c>
      <c r="E1385" s="35">
        <v>3</v>
      </c>
      <c r="F1385" s="113">
        <f t="shared" si="535"/>
        <v>103.13281851702557</v>
      </c>
      <c r="G1385" s="42">
        <v>0.1</v>
      </c>
      <c r="H1385" s="33" t="s">
        <v>153</v>
      </c>
      <c r="I1385" s="109">
        <f>6.666+(12.826*(E1385)^0.5)*LN(E1385)</f>
        <v>31.07198362279307</v>
      </c>
      <c r="J1385" s="108">
        <f>(I1385/1000)*0.5/G1385</f>
        <v>0.15535991811396535</v>
      </c>
      <c r="K1385" s="126" t="str">
        <f t="shared" si="536"/>
        <v>DEJAR</v>
      </c>
      <c r="L1385" s="126" t="str">
        <f t="shared" si="537"/>
        <v>DEPURAR</v>
      </c>
      <c r="M1385" s="126" t="str">
        <f t="shared" si="538"/>
        <v>DEPURAR</v>
      </c>
    </row>
    <row r="1386" spans="1:13" x14ac:dyDescent="0.25">
      <c r="A1386" s="33" t="s">
        <v>76</v>
      </c>
      <c r="B1386" s="33">
        <v>9</v>
      </c>
      <c r="C1386" s="33" t="s">
        <v>96</v>
      </c>
      <c r="D1386" s="34">
        <v>23.873261628665741</v>
      </c>
      <c r="E1386" s="35">
        <v>15</v>
      </c>
      <c r="F1386" s="113">
        <f t="shared" si="535"/>
        <v>447.62508036903466</v>
      </c>
      <c r="G1386" s="42">
        <v>0.1</v>
      </c>
      <c r="H1386" s="33" t="s">
        <v>170</v>
      </c>
      <c r="I1386" s="107">
        <f t="shared" ref="I1386:I1387" si="543">0.13647*D1386^2.38351</f>
        <v>262.60539541896509</v>
      </c>
      <c r="J1386" s="108">
        <f t="shared" ref="J1386:J1387" si="544">(I1386/1000)*0.5/G1386</f>
        <v>1.3130269770948255</v>
      </c>
      <c r="K1386" s="126" t="str">
        <f t="shared" si="536"/>
        <v>DEJAR</v>
      </c>
      <c r="L1386" s="126" t="str">
        <f t="shared" si="537"/>
        <v>DEJAR</v>
      </c>
      <c r="M1386" s="126" t="str">
        <f t="shared" si="538"/>
        <v>DEJAR</v>
      </c>
    </row>
    <row r="1387" spans="1:13" x14ac:dyDescent="0.25">
      <c r="A1387" s="33" t="s">
        <v>76</v>
      </c>
      <c r="B1387" s="33">
        <v>10</v>
      </c>
      <c r="C1387" s="33" t="s">
        <v>96</v>
      </c>
      <c r="D1387" s="34">
        <v>22.91833116351911</v>
      </c>
      <c r="E1387" s="35">
        <v>8</v>
      </c>
      <c r="F1387" s="113">
        <f t="shared" si="535"/>
        <v>412.53127406810228</v>
      </c>
      <c r="G1387" s="42">
        <v>0.1</v>
      </c>
      <c r="H1387" s="33" t="s">
        <v>170</v>
      </c>
      <c r="I1387" s="107">
        <f t="shared" si="543"/>
        <v>238.25770348900747</v>
      </c>
      <c r="J1387" s="108">
        <f t="shared" si="544"/>
        <v>1.1912885174450372</v>
      </c>
      <c r="K1387" s="126" t="str">
        <f t="shared" si="536"/>
        <v>DEJAR</v>
      </c>
      <c r="L1387" s="126" t="str">
        <f t="shared" si="537"/>
        <v>DEJAR</v>
      </c>
      <c r="M1387" s="126" t="str">
        <f t="shared" si="538"/>
        <v>DEJAR</v>
      </c>
    </row>
    <row r="1388" spans="1:13" x14ac:dyDescent="0.25">
      <c r="A1388" s="33" t="s">
        <v>76</v>
      </c>
      <c r="B1388" s="33">
        <v>11</v>
      </c>
      <c r="C1388" s="33" t="s">
        <v>97</v>
      </c>
      <c r="D1388" s="34">
        <v>11.140855426710679</v>
      </c>
      <c r="E1388" s="35">
        <v>2.5</v>
      </c>
      <c r="F1388" s="113">
        <f t="shared" si="535"/>
        <v>97.482795280367554</v>
      </c>
      <c r="G1388" s="42">
        <v>0.1</v>
      </c>
      <c r="H1388" s="33" t="s">
        <v>153</v>
      </c>
      <c r="I1388" s="109">
        <f>6.666+(12.826*(E1388)^0.5)*LN(E1388)</f>
        <v>25.248088908650967</v>
      </c>
      <c r="J1388" s="108">
        <f>(I1388/1000)*0.5/G1388</f>
        <v>0.12624044454325481</v>
      </c>
      <c r="K1388" s="126" t="str">
        <f t="shared" si="536"/>
        <v>DEJAR</v>
      </c>
      <c r="L1388" s="126" t="str">
        <f t="shared" si="537"/>
        <v>DEPURAR</v>
      </c>
      <c r="M1388" s="126" t="str">
        <f t="shared" si="538"/>
        <v>DEPURAR</v>
      </c>
    </row>
    <row r="1389" spans="1:13" x14ac:dyDescent="0.25">
      <c r="A1389" s="33" t="s">
        <v>76</v>
      </c>
      <c r="B1389" s="33">
        <v>13</v>
      </c>
      <c r="C1389" s="33" t="s">
        <v>96</v>
      </c>
      <c r="D1389" s="34">
        <v>16.552128062541581</v>
      </c>
      <c r="E1389" s="35">
        <v>8</v>
      </c>
      <c r="F1389" s="113">
        <f t="shared" si="535"/>
        <v>215.17834974539909</v>
      </c>
      <c r="G1389" s="42">
        <v>0.1</v>
      </c>
      <c r="H1389" s="33" t="s">
        <v>170</v>
      </c>
      <c r="I1389" s="107">
        <f t="shared" ref="I1389:I1399" si="545">0.13647*D1389^2.38351</f>
        <v>109.69516921537372</v>
      </c>
      <c r="J1389" s="108">
        <f t="shared" ref="J1389:J1399" si="546">(I1389/1000)*0.5/G1389</f>
        <v>0.54847584607686861</v>
      </c>
      <c r="K1389" s="126" t="str">
        <f t="shared" si="536"/>
        <v>DEJAR</v>
      </c>
      <c r="L1389" s="126" t="str">
        <f t="shared" si="537"/>
        <v>DEJAR</v>
      </c>
      <c r="M1389" s="126" t="str">
        <f t="shared" si="538"/>
        <v>DEJAR</v>
      </c>
    </row>
    <row r="1390" spans="1:13" x14ac:dyDescent="0.25">
      <c r="A1390" s="33" t="s">
        <v>76</v>
      </c>
      <c r="B1390" s="33">
        <v>15</v>
      </c>
      <c r="C1390" s="33" t="s">
        <v>106</v>
      </c>
      <c r="D1390" s="34">
        <v>13.687336667101691</v>
      </c>
      <c r="E1390" s="35">
        <v>5</v>
      </c>
      <c r="F1390" s="113">
        <f t="shared" si="535"/>
        <v>147.13933752930578</v>
      </c>
      <c r="G1390" s="42">
        <v>0.1</v>
      </c>
      <c r="H1390" s="33" t="s">
        <v>170</v>
      </c>
      <c r="I1390" s="107">
        <f t="shared" si="545"/>
        <v>69.737242592229606</v>
      </c>
      <c r="J1390" s="108">
        <f t="shared" si="546"/>
        <v>0.34868621296114799</v>
      </c>
      <c r="K1390" s="126" t="str">
        <f t="shared" si="536"/>
        <v>DEJAR</v>
      </c>
      <c r="L1390" s="126" t="str">
        <f t="shared" si="537"/>
        <v>DEJAR</v>
      </c>
      <c r="M1390" s="126" t="str">
        <f t="shared" si="538"/>
        <v>DEJAR</v>
      </c>
    </row>
    <row r="1391" spans="1:13" x14ac:dyDescent="0.25">
      <c r="A1391" s="33" t="s">
        <v>76</v>
      </c>
      <c r="B1391" s="33">
        <v>16</v>
      </c>
      <c r="C1391" s="33" t="s">
        <v>96</v>
      </c>
      <c r="D1391" s="34">
        <v>20.690160078176977</v>
      </c>
      <c r="E1391" s="35">
        <v>8</v>
      </c>
      <c r="F1391" s="113">
        <f t="shared" si="535"/>
        <v>336.21617147718604</v>
      </c>
      <c r="G1391" s="42">
        <v>0.1</v>
      </c>
      <c r="H1391" s="33" t="s">
        <v>170</v>
      </c>
      <c r="I1391" s="107">
        <f t="shared" si="545"/>
        <v>186.71254020763374</v>
      </c>
      <c r="J1391" s="108">
        <f t="shared" si="546"/>
        <v>0.93356270103816863</v>
      </c>
      <c r="K1391" s="126" t="str">
        <f t="shared" si="536"/>
        <v>DEJAR</v>
      </c>
      <c r="L1391" s="126" t="str">
        <f t="shared" si="537"/>
        <v>DEJAR</v>
      </c>
      <c r="M1391" s="126" t="str">
        <f t="shared" si="538"/>
        <v>DEJAR</v>
      </c>
    </row>
    <row r="1392" spans="1:13" x14ac:dyDescent="0.25">
      <c r="A1392" s="33" t="s">
        <v>76</v>
      </c>
      <c r="B1392" s="33">
        <v>17</v>
      </c>
      <c r="C1392" s="33" t="s">
        <v>96</v>
      </c>
      <c r="D1392" s="34">
        <v>29.602844419545519</v>
      </c>
      <c r="E1392" s="35">
        <v>15</v>
      </c>
      <c r="F1392" s="113">
        <f t="shared" si="535"/>
        <v>688.26832357542776</v>
      </c>
      <c r="G1392" s="42">
        <v>0.1</v>
      </c>
      <c r="H1392" s="33" t="s">
        <v>170</v>
      </c>
      <c r="I1392" s="107">
        <f t="shared" si="545"/>
        <v>438.50562179287272</v>
      </c>
      <c r="J1392" s="108">
        <f t="shared" si="546"/>
        <v>2.1925281089643636</v>
      </c>
      <c r="K1392" s="126" t="str">
        <f t="shared" si="536"/>
        <v>DEJAR</v>
      </c>
      <c r="L1392" s="126" t="str">
        <f t="shared" si="537"/>
        <v>DEJAR</v>
      </c>
      <c r="M1392" s="126" t="str">
        <f t="shared" si="538"/>
        <v>DEJAR</v>
      </c>
    </row>
    <row r="1393" spans="1:13" x14ac:dyDescent="0.25">
      <c r="A1393" s="33" t="s">
        <v>76</v>
      </c>
      <c r="B1393" s="33">
        <v>18</v>
      </c>
      <c r="C1393" s="33" t="s">
        <v>133</v>
      </c>
      <c r="D1393" s="34">
        <v>13.369026512052814</v>
      </c>
      <c r="E1393" s="35">
        <v>4</v>
      </c>
      <c r="F1393" s="113">
        <f t="shared" si="535"/>
        <v>140.37522520372926</v>
      </c>
      <c r="G1393" s="42">
        <v>0.1</v>
      </c>
      <c r="H1393" s="33" t="s">
        <v>170</v>
      </c>
      <c r="I1393" s="107">
        <f t="shared" si="545"/>
        <v>65.933675901847053</v>
      </c>
      <c r="J1393" s="108">
        <f t="shared" si="546"/>
        <v>0.32966837950923522</v>
      </c>
      <c r="K1393" s="126" t="str">
        <f t="shared" si="536"/>
        <v>DEJAR</v>
      </c>
      <c r="L1393" s="126" t="str">
        <f t="shared" si="537"/>
        <v>DEPURAR</v>
      </c>
      <c r="M1393" s="126" t="str">
        <f t="shared" si="538"/>
        <v>DEPURAR</v>
      </c>
    </row>
    <row r="1394" spans="1:13" x14ac:dyDescent="0.25">
      <c r="A1394" s="33" t="s">
        <v>76</v>
      </c>
      <c r="B1394" s="33">
        <v>21</v>
      </c>
      <c r="C1394" s="33" t="s">
        <v>96</v>
      </c>
      <c r="D1394" s="34">
        <v>32.467635814985407</v>
      </c>
      <c r="E1394" s="35">
        <v>3</v>
      </c>
      <c r="F1394" s="113">
        <f t="shared" si="535"/>
        <v>827.9273486505665</v>
      </c>
      <c r="G1394" s="42">
        <v>0.1</v>
      </c>
      <c r="H1394" s="33" t="s">
        <v>170</v>
      </c>
      <c r="I1394" s="107">
        <f t="shared" si="545"/>
        <v>546.50604262226136</v>
      </c>
      <c r="J1394" s="108">
        <f t="shared" si="546"/>
        <v>2.7325302131113065</v>
      </c>
      <c r="K1394" s="126" t="str">
        <f t="shared" si="536"/>
        <v>DEJAR</v>
      </c>
      <c r="L1394" s="126" t="str">
        <f t="shared" si="537"/>
        <v>DEPURAR</v>
      </c>
      <c r="M1394" s="126" t="str">
        <f t="shared" si="538"/>
        <v>DEPURAR</v>
      </c>
    </row>
    <row r="1395" spans="1:13" x14ac:dyDescent="0.25">
      <c r="A1395" s="33" t="s">
        <v>76</v>
      </c>
      <c r="B1395" s="33">
        <v>22</v>
      </c>
      <c r="C1395" s="33" t="s">
        <v>102</v>
      </c>
      <c r="D1395" s="34">
        <v>92.309944964174193</v>
      </c>
      <c r="E1395" s="35">
        <v>20</v>
      </c>
      <c r="F1395" s="113">
        <f t="shared" si="535"/>
        <v>6692.492312717477</v>
      </c>
      <c r="G1395" s="42">
        <v>0.1</v>
      </c>
      <c r="H1395" s="33" t="s">
        <v>170</v>
      </c>
      <c r="I1395" s="107">
        <f t="shared" si="545"/>
        <v>6595.1795704087781</v>
      </c>
      <c r="J1395" s="108">
        <f t="shared" si="546"/>
        <v>32.975897852043886</v>
      </c>
      <c r="K1395" s="126" t="str">
        <f t="shared" si="536"/>
        <v>DEJAR</v>
      </c>
      <c r="L1395" s="126" t="str">
        <f t="shared" si="537"/>
        <v>DEJAR</v>
      </c>
      <c r="M1395" s="126" t="str">
        <f t="shared" si="538"/>
        <v>DEJAR</v>
      </c>
    </row>
    <row r="1396" spans="1:13" x14ac:dyDescent="0.25">
      <c r="A1396" s="33" t="s">
        <v>76</v>
      </c>
      <c r="B1396" s="33">
        <v>23</v>
      </c>
      <c r="C1396" s="33" t="s">
        <v>96</v>
      </c>
      <c r="D1396" s="34">
        <v>28.647913954398888</v>
      </c>
      <c r="E1396" s="35">
        <v>18</v>
      </c>
      <c r="F1396" s="113">
        <f t="shared" si="535"/>
        <v>644.58011573140982</v>
      </c>
      <c r="G1396" s="42">
        <v>0.1</v>
      </c>
      <c r="H1396" s="33" t="s">
        <v>170</v>
      </c>
      <c r="I1396" s="107">
        <f t="shared" si="545"/>
        <v>405.53929002221889</v>
      </c>
      <c r="J1396" s="108">
        <f t="shared" si="546"/>
        <v>2.0276964501110943</v>
      </c>
      <c r="K1396" s="126" t="str">
        <f t="shared" si="536"/>
        <v>DEJAR</v>
      </c>
      <c r="L1396" s="126" t="str">
        <f t="shared" si="537"/>
        <v>DEJAR</v>
      </c>
      <c r="M1396" s="126" t="str">
        <f t="shared" si="538"/>
        <v>DEJAR</v>
      </c>
    </row>
    <row r="1397" spans="1:13" x14ac:dyDescent="0.25">
      <c r="A1397" s="33" t="s">
        <v>76</v>
      </c>
      <c r="B1397" s="33">
        <v>24</v>
      </c>
      <c r="C1397" s="33" t="s">
        <v>102</v>
      </c>
      <c r="D1397" s="34">
        <v>22.91833116351911</v>
      </c>
      <c r="E1397" s="35">
        <v>25</v>
      </c>
      <c r="F1397" s="113">
        <f t="shared" si="535"/>
        <v>412.53127406810228</v>
      </c>
      <c r="G1397" s="42">
        <v>0.1</v>
      </c>
      <c r="H1397" s="33" t="s">
        <v>170</v>
      </c>
      <c r="I1397" s="107">
        <f t="shared" si="545"/>
        <v>238.25770348900747</v>
      </c>
      <c r="J1397" s="108">
        <f t="shared" si="546"/>
        <v>1.1912885174450372</v>
      </c>
      <c r="K1397" s="126" t="str">
        <f t="shared" si="536"/>
        <v>DEJAR</v>
      </c>
      <c r="L1397" s="126" t="str">
        <f t="shared" si="537"/>
        <v>DEJAR</v>
      </c>
      <c r="M1397" s="126" t="str">
        <f t="shared" si="538"/>
        <v>DEJAR</v>
      </c>
    </row>
    <row r="1398" spans="1:13" x14ac:dyDescent="0.25">
      <c r="A1398" s="33" t="s">
        <v>76</v>
      </c>
      <c r="B1398" s="33">
        <v>25</v>
      </c>
      <c r="C1398" s="33" t="s">
        <v>102</v>
      </c>
      <c r="D1398" s="34">
        <v>25.464812403910123</v>
      </c>
      <c r="E1398" s="35">
        <v>25</v>
      </c>
      <c r="F1398" s="113">
        <f t="shared" si="535"/>
        <v>509.29786921987943</v>
      </c>
      <c r="G1398" s="42">
        <v>0.1</v>
      </c>
      <c r="H1398" s="33" t="s">
        <v>170</v>
      </c>
      <c r="I1398" s="107">
        <f t="shared" si="545"/>
        <v>306.27418137209492</v>
      </c>
      <c r="J1398" s="108">
        <f t="shared" si="546"/>
        <v>1.5313709068604744</v>
      </c>
      <c r="K1398" s="126" t="str">
        <f t="shared" si="536"/>
        <v>DEJAR</v>
      </c>
      <c r="L1398" s="126" t="str">
        <f t="shared" si="537"/>
        <v>DEJAR</v>
      </c>
      <c r="M1398" s="126" t="str">
        <f t="shared" si="538"/>
        <v>DEJAR</v>
      </c>
    </row>
    <row r="1399" spans="1:13" x14ac:dyDescent="0.25">
      <c r="A1399" s="33" t="s">
        <v>76</v>
      </c>
      <c r="B1399" s="33">
        <v>26</v>
      </c>
      <c r="C1399" s="33" t="s">
        <v>136</v>
      </c>
      <c r="D1399" s="34">
        <v>22.91833116351911</v>
      </c>
      <c r="E1399" s="35">
        <v>8</v>
      </c>
      <c r="F1399" s="113">
        <f t="shared" si="535"/>
        <v>412.53127406810228</v>
      </c>
      <c r="G1399" s="42">
        <v>0.1</v>
      </c>
      <c r="H1399" s="33" t="s">
        <v>170</v>
      </c>
      <c r="I1399" s="107">
        <f t="shared" si="545"/>
        <v>238.25770348900747</v>
      </c>
      <c r="J1399" s="108">
        <f t="shared" si="546"/>
        <v>1.1912885174450372</v>
      </c>
      <c r="K1399" s="126" t="str">
        <f t="shared" si="536"/>
        <v>DEJAR</v>
      </c>
      <c r="L1399" s="126" t="str">
        <f t="shared" si="537"/>
        <v>DEJAR</v>
      </c>
      <c r="M1399" s="126" t="str">
        <f t="shared" si="538"/>
        <v>DEJAR</v>
      </c>
    </row>
    <row r="1400" spans="1:13" x14ac:dyDescent="0.25">
      <c r="A1400" s="33" t="s">
        <v>76</v>
      </c>
      <c r="B1400" s="33">
        <v>27</v>
      </c>
      <c r="C1400" s="33" t="s">
        <v>97</v>
      </c>
      <c r="D1400" s="34">
        <v>17.507058527688208</v>
      </c>
      <c r="E1400" s="35">
        <v>8</v>
      </c>
      <c r="F1400" s="113">
        <f t="shared" si="535"/>
        <v>240.72282099845862</v>
      </c>
      <c r="G1400" s="42">
        <v>0.1</v>
      </c>
      <c r="H1400" s="33" t="s">
        <v>153</v>
      </c>
      <c r="I1400" s="109">
        <f>6.666+(12.826*(E1400)^0.5)*LN(E1400)</f>
        <v>82.102745688765523</v>
      </c>
      <c r="J1400" s="108">
        <f>(I1400/1000)*0.5/G1400</f>
        <v>0.41051372844382761</v>
      </c>
      <c r="K1400" s="126" t="str">
        <f t="shared" si="536"/>
        <v>DEJAR</v>
      </c>
      <c r="L1400" s="126" t="str">
        <f t="shared" si="537"/>
        <v>DEJAR</v>
      </c>
      <c r="M1400" s="126" t="str">
        <f t="shared" si="538"/>
        <v>DEJAR</v>
      </c>
    </row>
    <row r="1401" spans="1:13" x14ac:dyDescent="0.25">
      <c r="A1401" s="33" t="s">
        <v>76</v>
      </c>
      <c r="B1401" s="33">
        <v>28</v>
      </c>
      <c r="C1401" s="33" t="s">
        <v>100</v>
      </c>
      <c r="D1401" s="34">
        <v>55.704277133553397</v>
      </c>
      <c r="E1401" s="35">
        <v>20</v>
      </c>
      <c r="F1401" s="113">
        <f t="shared" si="535"/>
        <v>2437.0698820091889</v>
      </c>
      <c r="G1401" s="42">
        <v>0.1</v>
      </c>
      <c r="H1401" s="33" t="s">
        <v>170</v>
      </c>
      <c r="I1401" s="107">
        <f t="shared" ref="I1401:I1404" si="547">0.13647*D1401^2.38351</f>
        <v>1978.7001753536695</v>
      </c>
      <c r="J1401" s="108">
        <f t="shared" ref="J1401:J1408" si="548">(I1401/1000)*0.5/G1401</f>
        <v>9.8935008767683463</v>
      </c>
      <c r="K1401" s="126" t="str">
        <f t="shared" si="536"/>
        <v>DEJAR</v>
      </c>
      <c r="L1401" s="126" t="str">
        <f t="shared" si="537"/>
        <v>DEJAR</v>
      </c>
      <c r="M1401" s="126" t="str">
        <f t="shared" si="538"/>
        <v>DEJAR</v>
      </c>
    </row>
    <row r="1402" spans="1:13" x14ac:dyDescent="0.25">
      <c r="A1402" s="33" t="s">
        <v>76</v>
      </c>
      <c r="B1402" s="33">
        <v>29</v>
      </c>
      <c r="C1402" s="33" t="s">
        <v>105</v>
      </c>
      <c r="D1402" s="34">
        <v>13.687336667101691</v>
      </c>
      <c r="E1402" s="35">
        <v>8</v>
      </c>
      <c r="F1402" s="113">
        <f t="shared" si="535"/>
        <v>147.13933752930578</v>
      </c>
      <c r="G1402" s="42">
        <v>0.1</v>
      </c>
      <c r="H1402" s="33" t="s">
        <v>170</v>
      </c>
      <c r="I1402" s="107">
        <f t="shared" si="547"/>
        <v>69.737242592229606</v>
      </c>
      <c r="J1402" s="108">
        <f t="shared" si="548"/>
        <v>0.34868621296114799</v>
      </c>
      <c r="K1402" s="126" t="str">
        <f t="shared" si="536"/>
        <v>DEJAR</v>
      </c>
      <c r="L1402" s="126" t="str">
        <f t="shared" si="537"/>
        <v>DEJAR</v>
      </c>
      <c r="M1402" s="126" t="str">
        <f t="shared" si="538"/>
        <v>DEJAR</v>
      </c>
    </row>
    <row r="1403" spans="1:13" x14ac:dyDescent="0.25">
      <c r="A1403" s="33" t="s">
        <v>76</v>
      </c>
      <c r="B1403" s="33">
        <v>30</v>
      </c>
      <c r="C1403" s="33" t="s">
        <v>100</v>
      </c>
      <c r="D1403" s="34">
        <v>53.476106048211257</v>
      </c>
      <c r="E1403" s="35">
        <v>25</v>
      </c>
      <c r="F1403" s="113">
        <f t="shared" si="535"/>
        <v>2246.0036032596681</v>
      </c>
      <c r="G1403" s="42">
        <v>0.1</v>
      </c>
      <c r="H1403" s="33" t="s">
        <v>170</v>
      </c>
      <c r="I1403" s="107">
        <f t="shared" si="547"/>
        <v>1795.2432352767062</v>
      </c>
      <c r="J1403" s="108">
        <f t="shared" si="548"/>
        <v>8.9762161763835309</v>
      </c>
      <c r="K1403" s="126" t="str">
        <f t="shared" si="536"/>
        <v>DEJAR</v>
      </c>
      <c r="L1403" s="126" t="str">
        <f t="shared" si="537"/>
        <v>DEJAR</v>
      </c>
      <c r="M1403" s="126" t="str">
        <f t="shared" si="538"/>
        <v>DEJAR</v>
      </c>
    </row>
    <row r="1404" spans="1:13" x14ac:dyDescent="0.25">
      <c r="A1404" s="33" t="s">
        <v>76</v>
      </c>
      <c r="B1404" s="33">
        <v>31</v>
      </c>
      <c r="C1404" s="33" t="s">
        <v>105</v>
      </c>
      <c r="D1404" s="34">
        <v>23.236641318567987</v>
      </c>
      <c r="E1404" s="35">
        <v>8</v>
      </c>
      <c r="F1404" s="113">
        <f t="shared" si="535"/>
        <v>424.07005391761521</v>
      </c>
      <c r="G1404" s="42">
        <v>0.1</v>
      </c>
      <c r="H1404" s="33" t="s">
        <v>170</v>
      </c>
      <c r="I1404" s="107">
        <f t="shared" si="547"/>
        <v>246.22097298081303</v>
      </c>
      <c r="J1404" s="108">
        <f t="shared" si="548"/>
        <v>1.231104864904065</v>
      </c>
      <c r="K1404" s="126" t="str">
        <f t="shared" si="536"/>
        <v>DEJAR</v>
      </c>
      <c r="L1404" s="126" t="str">
        <f t="shared" si="537"/>
        <v>DEJAR</v>
      </c>
      <c r="M1404" s="126" t="str">
        <f t="shared" si="538"/>
        <v>DEJAR</v>
      </c>
    </row>
    <row r="1405" spans="1:13" x14ac:dyDescent="0.25">
      <c r="A1405" s="33" t="s">
        <v>76</v>
      </c>
      <c r="B1405" s="33">
        <v>32</v>
      </c>
      <c r="C1405" s="33" t="s">
        <v>97</v>
      </c>
      <c r="D1405" s="34">
        <v>10.504235116612925</v>
      </c>
      <c r="E1405" s="35">
        <v>8</v>
      </c>
      <c r="F1405" s="113">
        <f t="shared" si="535"/>
        <v>86.660215559445092</v>
      </c>
      <c r="G1405" s="42">
        <v>0.1</v>
      </c>
      <c r="H1405" s="33" t="s">
        <v>153</v>
      </c>
      <c r="I1405" s="109">
        <f t="shared" ref="I1405:I1408" si="549">6.666+(12.826*(E1405)^0.5)*LN(E1405)</f>
        <v>82.102745688765523</v>
      </c>
      <c r="J1405" s="108">
        <f t="shared" si="548"/>
        <v>0.41051372844382761</v>
      </c>
      <c r="K1405" s="126" t="str">
        <f t="shared" si="536"/>
        <v>DEJAR</v>
      </c>
      <c r="L1405" s="126" t="str">
        <f t="shared" si="537"/>
        <v>DEJAR</v>
      </c>
      <c r="M1405" s="126" t="str">
        <f t="shared" si="538"/>
        <v>DEJAR</v>
      </c>
    </row>
    <row r="1406" spans="1:13" x14ac:dyDescent="0.25">
      <c r="A1406" s="33" t="s">
        <v>76</v>
      </c>
      <c r="B1406" s="33">
        <v>33</v>
      </c>
      <c r="C1406" s="33" t="s">
        <v>97</v>
      </c>
      <c r="D1406" s="34">
        <v>11.140855426710679</v>
      </c>
      <c r="E1406" s="35">
        <v>3</v>
      </c>
      <c r="F1406" s="113">
        <f t="shared" si="535"/>
        <v>97.482795280367554</v>
      </c>
      <c r="G1406" s="42">
        <v>0.1</v>
      </c>
      <c r="H1406" s="33" t="s">
        <v>153</v>
      </c>
      <c r="I1406" s="109">
        <f t="shared" si="549"/>
        <v>31.07198362279307</v>
      </c>
      <c r="J1406" s="108">
        <f t="shared" si="548"/>
        <v>0.15535991811396535</v>
      </c>
      <c r="K1406" s="126" t="str">
        <f t="shared" si="536"/>
        <v>DEJAR</v>
      </c>
      <c r="L1406" s="126" t="str">
        <f t="shared" si="537"/>
        <v>DEPURAR</v>
      </c>
      <c r="M1406" s="126" t="str">
        <f t="shared" si="538"/>
        <v>DEPURAR</v>
      </c>
    </row>
    <row r="1407" spans="1:13" x14ac:dyDescent="0.25">
      <c r="A1407" s="33" t="s">
        <v>76</v>
      </c>
      <c r="B1407" s="33">
        <v>34</v>
      </c>
      <c r="C1407" s="33" t="s">
        <v>97</v>
      </c>
      <c r="D1407" s="34">
        <v>11.777475736808432</v>
      </c>
      <c r="E1407" s="35">
        <v>2.5</v>
      </c>
      <c r="F1407" s="113">
        <f t="shared" si="535"/>
        <v>108.94199733781484</v>
      </c>
      <c r="G1407" s="42">
        <v>0.1</v>
      </c>
      <c r="H1407" s="33" t="s">
        <v>153</v>
      </c>
      <c r="I1407" s="109">
        <f t="shared" si="549"/>
        <v>25.248088908650967</v>
      </c>
      <c r="J1407" s="108">
        <f t="shared" si="548"/>
        <v>0.12624044454325481</v>
      </c>
      <c r="K1407" s="126" t="str">
        <f t="shared" si="536"/>
        <v>DEJAR</v>
      </c>
      <c r="L1407" s="126" t="str">
        <f t="shared" si="537"/>
        <v>DEPURAR</v>
      </c>
      <c r="M1407" s="126" t="str">
        <f t="shared" si="538"/>
        <v>DEPURAR</v>
      </c>
    </row>
    <row r="1408" spans="1:13" x14ac:dyDescent="0.25">
      <c r="A1408" s="33" t="s">
        <v>76</v>
      </c>
      <c r="B1408" s="33">
        <v>35</v>
      </c>
      <c r="C1408" s="33" t="s">
        <v>97</v>
      </c>
      <c r="D1408" s="34">
        <v>10.822545271661802</v>
      </c>
      <c r="E1408" s="35">
        <v>2.5</v>
      </c>
      <c r="F1408" s="113">
        <f t="shared" si="535"/>
        <v>91.99192762784071</v>
      </c>
      <c r="G1408" s="42">
        <v>0.1</v>
      </c>
      <c r="H1408" s="33" t="s">
        <v>153</v>
      </c>
      <c r="I1408" s="109">
        <f t="shared" si="549"/>
        <v>25.248088908650967</v>
      </c>
      <c r="J1408" s="108">
        <f t="shared" si="548"/>
        <v>0.12624044454325481</v>
      </c>
      <c r="K1408" s="126" t="str">
        <f t="shared" si="536"/>
        <v>DEJAR</v>
      </c>
      <c r="L1408" s="126" t="str">
        <f t="shared" si="537"/>
        <v>DEPURAR</v>
      </c>
      <c r="M1408" s="126" t="str">
        <f t="shared" si="538"/>
        <v>DEPURAR</v>
      </c>
    </row>
    <row r="1409" spans="1:13" x14ac:dyDescent="0.25">
      <c r="A1409" s="33" t="s">
        <v>76</v>
      </c>
      <c r="B1409" s="33">
        <v>36</v>
      </c>
      <c r="C1409" s="33" t="s">
        <v>96</v>
      </c>
      <c r="D1409" s="34">
        <v>66.208512250166322</v>
      </c>
      <c r="E1409" s="35">
        <v>25</v>
      </c>
      <c r="F1409" s="113">
        <f t="shared" si="535"/>
        <v>3442.8535959263854</v>
      </c>
      <c r="G1409" s="42">
        <v>0.1</v>
      </c>
      <c r="H1409" s="33" t="s">
        <v>170</v>
      </c>
      <c r="I1409" s="107">
        <f>0.13647*D1409^2.38351</f>
        <v>2986.7819105004078</v>
      </c>
      <c r="J1409" s="108">
        <f>(I1409/1000)*0.5/G1409</f>
        <v>14.933909552502037</v>
      </c>
      <c r="K1409" s="126" t="str">
        <f t="shared" si="536"/>
        <v>DEJAR</v>
      </c>
      <c r="L1409" s="126" t="str">
        <f t="shared" si="537"/>
        <v>DEJAR</v>
      </c>
      <c r="M1409" s="126" t="str">
        <f t="shared" si="538"/>
        <v>DEJAR</v>
      </c>
    </row>
    <row r="1410" spans="1:13" x14ac:dyDescent="0.25">
      <c r="A1410" s="33" t="s">
        <v>77</v>
      </c>
      <c r="B1410" s="33">
        <v>1</v>
      </c>
      <c r="C1410" s="33" t="s">
        <v>97</v>
      </c>
      <c r="D1410" s="34">
        <v>10.504235116612925</v>
      </c>
      <c r="E1410" s="42">
        <v>2.5</v>
      </c>
      <c r="F1410" s="113">
        <f t="shared" si="535"/>
        <v>86.660215559445092</v>
      </c>
      <c r="G1410" s="42">
        <v>0.1</v>
      </c>
      <c r="H1410" s="33" t="s">
        <v>153</v>
      </c>
      <c r="I1410" s="109">
        <f t="shared" ref="I1410:I1413" si="550">6.666+(12.826*(E1410)^0.5)*LN(E1410)</f>
        <v>25.248088908650967</v>
      </c>
      <c r="J1410" s="108">
        <f t="shared" ref="J1410:J1413" si="551">(I1410/1000)*0.5/G1410</f>
        <v>0.12624044454325481</v>
      </c>
      <c r="K1410" s="126" t="str">
        <f t="shared" si="536"/>
        <v>DEJAR</v>
      </c>
      <c r="L1410" s="126" t="str">
        <f t="shared" si="537"/>
        <v>DEPURAR</v>
      </c>
      <c r="M1410" s="126" t="str">
        <f t="shared" si="538"/>
        <v>DEPURAR</v>
      </c>
    </row>
    <row r="1411" spans="1:13" x14ac:dyDescent="0.25">
      <c r="A1411" s="33" t="s">
        <v>77</v>
      </c>
      <c r="B1411" s="33">
        <v>2</v>
      </c>
      <c r="C1411" s="33" t="s">
        <v>97</v>
      </c>
      <c r="D1411" s="34">
        <v>12.095785891857309</v>
      </c>
      <c r="E1411" s="42">
        <v>3</v>
      </c>
      <c r="F1411" s="113">
        <f t="shared" ref="F1411:F1474" si="552">(3.1416/4)*D1411^2</f>
        <v>114.91033174273529</v>
      </c>
      <c r="G1411" s="42">
        <v>0.1</v>
      </c>
      <c r="H1411" s="33" t="s">
        <v>153</v>
      </c>
      <c r="I1411" s="109">
        <f t="shared" si="550"/>
        <v>31.07198362279307</v>
      </c>
      <c r="J1411" s="108">
        <f t="shared" si="551"/>
        <v>0.15535991811396535</v>
      </c>
      <c r="K1411" s="126" t="str">
        <f t="shared" ref="K1411:K1474" si="553">+IF(D1411&gt;=10,"DEJAR","DEPURAR")</f>
        <v>DEJAR</v>
      </c>
      <c r="L1411" s="126" t="str">
        <f t="shared" ref="L1411:L1474" si="554">+IF(E1411&gt;=5,"DEJAR","DEPURAR")</f>
        <v>DEPURAR</v>
      </c>
      <c r="M1411" s="126" t="str">
        <f t="shared" ref="M1411:M1474" si="555">+IF(AND(K1411="DEJAR",L1411="DEJAR"),"DEJAR","DEPURAR")</f>
        <v>DEPURAR</v>
      </c>
    </row>
    <row r="1412" spans="1:13" x14ac:dyDescent="0.25">
      <c r="A1412" s="33" t="s">
        <v>77</v>
      </c>
      <c r="B1412" s="33">
        <v>3</v>
      </c>
      <c r="C1412" s="33" t="s">
        <v>97</v>
      </c>
      <c r="D1412" s="34">
        <v>13.369026512052814</v>
      </c>
      <c r="E1412" s="42">
        <v>3</v>
      </c>
      <c r="F1412" s="113">
        <f t="shared" si="552"/>
        <v>140.37522520372926</v>
      </c>
      <c r="G1412" s="42">
        <v>0.1</v>
      </c>
      <c r="H1412" s="33" t="s">
        <v>153</v>
      </c>
      <c r="I1412" s="109">
        <f t="shared" si="550"/>
        <v>31.07198362279307</v>
      </c>
      <c r="J1412" s="108">
        <f t="shared" si="551"/>
        <v>0.15535991811396535</v>
      </c>
      <c r="K1412" s="126" t="str">
        <f t="shared" si="553"/>
        <v>DEJAR</v>
      </c>
      <c r="L1412" s="126" t="str">
        <f t="shared" si="554"/>
        <v>DEPURAR</v>
      </c>
      <c r="M1412" s="126" t="str">
        <f t="shared" si="555"/>
        <v>DEPURAR</v>
      </c>
    </row>
    <row r="1413" spans="1:13" x14ac:dyDescent="0.25">
      <c r="A1413" s="33" t="s">
        <v>77</v>
      </c>
      <c r="B1413" s="33">
        <v>4</v>
      </c>
      <c r="C1413" s="33" t="s">
        <v>97</v>
      </c>
      <c r="D1413" s="34">
        <v>13.687336667101691</v>
      </c>
      <c r="E1413" s="42">
        <v>3</v>
      </c>
      <c r="F1413" s="113">
        <f t="shared" si="552"/>
        <v>147.13933752930578</v>
      </c>
      <c r="G1413" s="42">
        <v>0.1</v>
      </c>
      <c r="H1413" s="33" t="s">
        <v>153</v>
      </c>
      <c r="I1413" s="109">
        <f t="shared" si="550"/>
        <v>31.07198362279307</v>
      </c>
      <c r="J1413" s="108">
        <f t="shared" si="551"/>
        <v>0.15535991811396535</v>
      </c>
      <c r="K1413" s="126" t="str">
        <f t="shared" si="553"/>
        <v>DEJAR</v>
      </c>
      <c r="L1413" s="126" t="str">
        <f t="shared" si="554"/>
        <v>DEPURAR</v>
      </c>
      <c r="M1413" s="126" t="str">
        <f t="shared" si="555"/>
        <v>DEPURAR</v>
      </c>
    </row>
    <row r="1414" spans="1:13" x14ac:dyDescent="0.25">
      <c r="A1414" s="33" t="s">
        <v>77</v>
      </c>
      <c r="B1414" s="33">
        <v>5</v>
      </c>
      <c r="C1414" s="33" t="s">
        <v>109</v>
      </c>
      <c r="D1414" s="34">
        <v>21.00847023322585</v>
      </c>
      <c r="E1414" s="35">
        <v>8</v>
      </c>
      <c r="F1414" s="113">
        <f t="shared" si="552"/>
        <v>346.64086223778037</v>
      </c>
      <c r="G1414" s="42">
        <v>0.1</v>
      </c>
      <c r="H1414" s="33" t="s">
        <v>170</v>
      </c>
      <c r="I1414" s="107">
        <f>0.13647*D1414^2.38351</f>
        <v>193.63218163466485</v>
      </c>
      <c r="J1414" s="108">
        <f>(I1414/1000)*0.5/G1414</f>
        <v>0.96816090817332412</v>
      </c>
      <c r="K1414" s="126" t="str">
        <f t="shared" si="553"/>
        <v>DEJAR</v>
      </c>
      <c r="L1414" s="126" t="str">
        <f t="shared" si="554"/>
        <v>DEJAR</v>
      </c>
      <c r="M1414" s="126" t="str">
        <f t="shared" si="555"/>
        <v>DEJAR</v>
      </c>
    </row>
    <row r="1415" spans="1:13" x14ac:dyDescent="0.25">
      <c r="A1415" s="33" t="s">
        <v>77</v>
      </c>
      <c r="B1415" s="33">
        <v>6</v>
      </c>
      <c r="C1415" s="33" t="s">
        <v>97</v>
      </c>
      <c r="D1415" s="34">
        <v>16.870438217590458</v>
      </c>
      <c r="E1415" s="35">
        <v>4</v>
      </c>
      <c r="F1415" s="113">
        <f t="shared" si="552"/>
        <v>223.53401791228774</v>
      </c>
      <c r="G1415" s="42">
        <v>0.1</v>
      </c>
      <c r="H1415" s="33" t="s">
        <v>153</v>
      </c>
      <c r="I1415" s="109">
        <f>6.666+(12.826*(E1415)^0.5)*LN(E1415)</f>
        <v>42.22722295144743</v>
      </c>
      <c r="J1415" s="108">
        <f>(I1415/1000)*0.5/G1415</f>
        <v>0.21113611475723715</v>
      </c>
      <c r="K1415" s="126" t="str">
        <f t="shared" si="553"/>
        <v>DEJAR</v>
      </c>
      <c r="L1415" s="126" t="str">
        <f t="shared" si="554"/>
        <v>DEPURAR</v>
      </c>
      <c r="M1415" s="126" t="str">
        <f t="shared" si="555"/>
        <v>DEPURAR</v>
      </c>
    </row>
    <row r="1416" spans="1:13" x14ac:dyDescent="0.25">
      <c r="A1416" s="33" t="s">
        <v>77</v>
      </c>
      <c r="B1416" s="33">
        <v>7</v>
      </c>
      <c r="C1416" s="33" t="s">
        <v>96</v>
      </c>
      <c r="D1416" s="34">
        <v>75.121196591534869</v>
      </c>
      <c r="E1416" s="35">
        <v>30</v>
      </c>
      <c r="F1416" s="113">
        <f t="shared" si="552"/>
        <v>4432.1647068860011</v>
      </c>
      <c r="G1416" s="42">
        <v>0.1</v>
      </c>
      <c r="H1416" s="33" t="s">
        <v>170</v>
      </c>
      <c r="I1416" s="107">
        <f t="shared" ref="I1416:I1417" si="556">0.13647*D1416^2.38351</f>
        <v>4035.8578482698731</v>
      </c>
      <c r="J1416" s="108">
        <f t="shared" ref="J1416:J1417" si="557">(I1416/1000)*0.5/G1416</f>
        <v>20.179289241349363</v>
      </c>
      <c r="K1416" s="126" t="str">
        <f t="shared" si="553"/>
        <v>DEJAR</v>
      </c>
      <c r="L1416" s="126" t="str">
        <f t="shared" si="554"/>
        <v>DEJAR</v>
      </c>
      <c r="M1416" s="126" t="str">
        <f t="shared" si="555"/>
        <v>DEJAR</v>
      </c>
    </row>
    <row r="1417" spans="1:13" x14ac:dyDescent="0.25">
      <c r="A1417" s="33" t="s">
        <v>77</v>
      </c>
      <c r="B1417" s="33">
        <v>8</v>
      </c>
      <c r="C1417" s="33" t="s">
        <v>96</v>
      </c>
      <c r="D1417" s="34">
        <v>38.197218605865181</v>
      </c>
      <c r="E1417" s="35">
        <v>25</v>
      </c>
      <c r="F1417" s="113">
        <f t="shared" si="552"/>
        <v>1145.9202057447285</v>
      </c>
      <c r="G1417" s="42">
        <v>0.1</v>
      </c>
      <c r="H1417" s="33" t="s">
        <v>170</v>
      </c>
      <c r="I1417" s="107">
        <f t="shared" si="556"/>
        <v>805.055209382768</v>
      </c>
      <c r="J1417" s="108">
        <f t="shared" si="557"/>
        <v>4.0252760469138398</v>
      </c>
      <c r="K1417" s="126" t="str">
        <f t="shared" si="553"/>
        <v>DEJAR</v>
      </c>
      <c r="L1417" s="126" t="str">
        <f t="shared" si="554"/>
        <v>DEJAR</v>
      </c>
      <c r="M1417" s="126" t="str">
        <f t="shared" si="555"/>
        <v>DEJAR</v>
      </c>
    </row>
    <row r="1418" spans="1:13" x14ac:dyDescent="0.25">
      <c r="A1418" s="33" t="s">
        <v>77</v>
      </c>
      <c r="B1418" s="33">
        <v>9</v>
      </c>
      <c r="C1418" s="33" t="s">
        <v>97</v>
      </c>
      <c r="D1418" s="34">
        <v>10.822545271661802</v>
      </c>
      <c r="E1418" s="35">
        <v>2.25</v>
      </c>
      <c r="F1418" s="113">
        <f t="shared" si="552"/>
        <v>91.99192762784071</v>
      </c>
      <c r="G1418" s="42">
        <v>0.1</v>
      </c>
      <c r="H1418" s="33" t="s">
        <v>153</v>
      </c>
      <c r="I1418" s="109">
        <f>6.666+(12.826*(E1418)^0.5)*LN(E1418)</f>
        <v>22.267486429785951</v>
      </c>
      <c r="J1418" s="108">
        <f>(I1418/1000)*0.5/G1418</f>
        <v>0.11133743214892974</v>
      </c>
      <c r="K1418" s="126" t="str">
        <f t="shared" si="553"/>
        <v>DEJAR</v>
      </c>
      <c r="L1418" s="126" t="str">
        <f t="shared" si="554"/>
        <v>DEPURAR</v>
      </c>
      <c r="M1418" s="126" t="str">
        <f t="shared" si="555"/>
        <v>DEPURAR</v>
      </c>
    </row>
    <row r="1419" spans="1:13" x14ac:dyDescent="0.25">
      <c r="A1419" s="33" t="s">
        <v>77</v>
      </c>
      <c r="B1419" s="33">
        <v>10</v>
      </c>
      <c r="C1419" s="33" t="s">
        <v>96</v>
      </c>
      <c r="D1419" s="34">
        <v>76.394437211730363</v>
      </c>
      <c r="E1419" s="35">
        <v>30</v>
      </c>
      <c r="F1419" s="113">
        <f t="shared" si="552"/>
        <v>4583.680822978914</v>
      </c>
      <c r="G1419" s="42">
        <v>0.1</v>
      </c>
      <c r="H1419" s="33" t="s">
        <v>170</v>
      </c>
      <c r="I1419" s="107">
        <f>0.13647*D1419^2.38351</f>
        <v>4200.8160981846204</v>
      </c>
      <c r="J1419" s="108">
        <f>(I1419/1000)*0.5/G1419</f>
        <v>21.004080490923098</v>
      </c>
      <c r="K1419" s="126" t="str">
        <f t="shared" si="553"/>
        <v>DEJAR</v>
      </c>
      <c r="L1419" s="126" t="str">
        <f t="shared" si="554"/>
        <v>DEJAR</v>
      </c>
      <c r="M1419" s="126" t="str">
        <f t="shared" si="555"/>
        <v>DEJAR</v>
      </c>
    </row>
    <row r="1420" spans="1:13" x14ac:dyDescent="0.25">
      <c r="A1420" s="33" t="s">
        <v>77</v>
      </c>
      <c r="B1420" s="33">
        <v>11</v>
      </c>
      <c r="C1420" s="33" t="s">
        <v>97</v>
      </c>
      <c r="D1420" s="34">
        <v>13.050716357003939</v>
      </c>
      <c r="E1420" s="35">
        <v>3</v>
      </c>
      <c r="F1420" s="113">
        <f t="shared" si="552"/>
        <v>133.77026846228395</v>
      </c>
      <c r="G1420" s="42">
        <v>0.1</v>
      </c>
      <c r="H1420" s="33" t="s">
        <v>153</v>
      </c>
      <c r="I1420" s="109">
        <f t="shared" ref="I1420:I1421" si="558">6.666+(12.826*(E1420)^0.5)*LN(E1420)</f>
        <v>31.07198362279307</v>
      </c>
      <c r="J1420" s="108">
        <f t="shared" ref="J1420:J1421" si="559">(I1420/1000)*0.5/G1420</f>
        <v>0.15535991811396535</v>
      </c>
      <c r="K1420" s="126" t="str">
        <f t="shared" si="553"/>
        <v>DEJAR</v>
      </c>
      <c r="L1420" s="126" t="str">
        <f t="shared" si="554"/>
        <v>DEPURAR</v>
      </c>
      <c r="M1420" s="126" t="str">
        <f t="shared" si="555"/>
        <v>DEPURAR</v>
      </c>
    </row>
    <row r="1421" spans="1:13" x14ac:dyDescent="0.25">
      <c r="A1421" s="33" t="s">
        <v>77</v>
      </c>
      <c r="B1421" s="33">
        <v>12</v>
      </c>
      <c r="C1421" s="33" t="s">
        <v>97</v>
      </c>
      <c r="D1421" s="34">
        <v>13.369026512052814</v>
      </c>
      <c r="E1421" s="35">
        <v>3</v>
      </c>
      <c r="F1421" s="113">
        <f t="shared" si="552"/>
        <v>140.37522520372926</v>
      </c>
      <c r="G1421" s="42">
        <v>0.1</v>
      </c>
      <c r="H1421" s="33" t="s">
        <v>153</v>
      </c>
      <c r="I1421" s="109">
        <f t="shared" si="558"/>
        <v>31.07198362279307</v>
      </c>
      <c r="J1421" s="108">
        <f t="shared" si="559"/>
        <v>0.15535991811396535</v>
      </c>
      <c r="K1421" s="126" t="str">
        <f t="shared" si="553"/>
        <v>DEJAR</v>
      </c>
      <c r="L1421" s="126" t="str">
        <f t="shared" si="554"/>
        <v>DEPURAR</v>
      </c>
      <c r="M1421" s="126" t="str">
        <f t="shared" si="555"/>
        <v>DEPURAR</v>
      </c>
    </row>
    <row r="1422" spans="1:13" x14ac:dyDescent="0.25">
      <c r="A1422" s="33" t="s">
        <v>77</v>
      </c>
      <c r="B1422" s="33">
        <v>13</v>
      </c>
      <c r="C1422" s="33" t="s">
        <v>96</v>
      </c>
      <c r="D1422" s="34">
        <v>17.825368682737086</v>
      </c>
      <c r="E1422" s="35">
        <v>12</v>
      </c>
      <c r="F1422" s="113">
        <f t="shared" si="552"/>
        <v>249.55595591774087</v>
      </c>
      <c r="G1422" s="42">
        <v>0.1</v>
      </c>
      <c r="H1422" s="33" t="s">
        <v>170</v>
      </c>
      <c r="I1422" s="107">
        <f>0.13647*D1422^2.38351</f>
        <v>130.88805589127705</v>
      </c>
      <c r="J1422" s="108">
        <f>(I1422/1000)*0.5/G1422</f>
        <v>0.65444027945638528</v>
      </c>
      <c r="K1422" s="126" t="str">
        <f t="shared" si="553"/>
        <v>DEJAR</v>
      </c>
      <c r="L1422" s="126" t="str">
        <f t="shared" si="554"/>
        <v>DEJAR</v>
      </c>
      <c r="M1422" s="126" t="str">
        <f t="shared" si="555"/>
        <v>DEJAR</v>
      </c>
    </row>
    <row r="1423" spans="1:13" x14ac:dyDescent="0.25">
      <c r="A1423" s="33" t="s">
        <v>77</v>
      </c>
      <c r="B1423" s="33">
        <v>14</v>
      </c>
      <c r="C1423" s="33" t="s">
        <v>97</v>
      </c>
      <c r="D1423" s="34">
        <v>16.233817907492703</v>
      </c>
      <c r="E1423" s="35">
        <v>3</v>
      </c>
      <c r="F1423" s="113">
        <f t="shared" si="552"/>
        <v>206.98183716264163</v>
      </c>
      <c r="G1423" s="42">
        <v>0.1</v>
      </c>
      <c r="H1423" s="33" t="s">
        <v>153</v>
      </c>
      <c r="I1423" s="109">
        <f>6.666+(12.826*(E1423)^0.5)*LN(E1423)</f>
        <v>31.07198362279307</v>
      </c>
      <c r="J1423" s="108">
        <f>(I1423/1000)*0.5/G1423</f>
        <v>0.15535991811396535</v>
      </c>
      <c r="K1423" s="126" t="str">
        <f t="shared" si="553"/>
        <v>DEJAR</v>
      </c>
      <c r="L1423" s="126" t="str">
        <f t="shared" si="554"/>
        <v>DEPURAR</v>
      </c>
      <c r="M1423" s="126" t="str">
        <f t="shared" si="555"/>
        <v>DEPURAR</v>
      </c>
    </row>
    <row r="1424" spans="1:13" x14ac:dyDescent="0.25">
      <c r="A1424" s="33" t="s">
        <v>77</v>
      </c>
      <c r="B1424" s="33">
        <v>15</v>
      </c>
      <c r="C1424" s="33" t="s">
        <v>105</v>
      </c>
      <c r="D1424" s="34">
        <v>60.47892945928654</v>
      </c>
      <c r="E1424" s="35">
        <v>25</v>
      </c>
      <c r="F1424" s="113">
        <f t="shared" si="552"/>
        <v>2872.7582935683822</v>
      </c>
      <c r="G1424" s="42">
        <v>0.1</v>
      </c>
      <c r="H1424" s="33" t="s">
        <v>170</v>
      </c>
      <c r="I1424" s="107">
        <f t="shared" ref="I1424:I1425" si="560">0.13647*D1424^2.38351</f>
        <v>2407.1789015429435</v>
      </c>
      <c r="J1424" s="108">
        <f t="shared" ref="J1424:J1428" si="561">(I1424/1000)*0.5/G1424</f>
        <v>12.035894507714717</v>
      </c>
      <c r="K1424" s="126" t="str">
        <f t="shared" si="553"/>
        <v>DEJAR</v>
      </c>
      <c r="L1424" s="126" t="str">
        <f t="shared" si="554"/>
        <v>DEJAR</v>
      </c>
      <c r="M1424" s="126" t="str">
        <f t="shared" si="555"/>
        <v>DEJAR</v>
      </c>
    </row>
    <row r="1425" spans="1:13" x14ac:dyDescent="0.25">
      <c r="A1425" s="33" t="s">
        <v>77</v>
      </c>
      <c r="B1425" s="33">
        <v>16</v>
      </c>
      <c r="C1425" s="33" t="s">
        <v>98</v>
      </c>
      <c r="D1425" s="34">
        <v>38.515528760914059</v>
      </c>
      <c r="E1425" s="35">
        <v>25</v>
      </c>
      <c r="F1425" s="113">
        <f t="shared" si="552"/>
        <v>1165.0984536325395</v>
      </c>
      <c r="G1425" s="42">
        <v>0.1</v>
      </c>
      <c r="H1425" s="33" t="s">
        <v>170</v>
      </c>
      <c r="I1425" s="107">
        <f t="shared" si="560"/>
        <v>821.1379627389631</v>
      </c>
      <c r="J1425" s="108">
        <f t="shared" si="561"/>
        <v>4.1056898136948154</v>
      </c>
      <c r="K1425" s="126" t="str">
        <f t="shared" si="553"/>
        <v>DEJAR</v>
      </c>
      <c r="L1425" s="126" t="str">
        <f t="shared" si="554"/>
        <v>DEJAR</v>
      </c>
      <c r="M1425" s="126" t="str">
        <f t="shared" si="555"/>
        <v>DEJAR</v>
      </c>
    </row>
    <row r="1426" spans="1:13" x14ac:dyDescent="0.25">
      <c r="A1426" s="33" t="s">
        <v>77</v>
      </c>
      <c r="B1426" s="33">
        <v>17</v>
      </c>
      <c r="C1426" s="33" t="s">
        <v>97</v>
      </c>
      <c r="D1426" s="34">
        <v>12.095785891857309</v>
      </c>
      <c r="E1426" s="35">
        <v>3</v>
      </c>
      <c r="F1426" s="113">
        <f t="shared" si="552"/>
        <v>114.91033174273529</v>
      </c>
      <c r="G1426" s="42">
        <v>0.1</v>
      </c>
      <c r="H1426" s="33" t="s">
        <v>153</v>
      </c>
      <c r="I1426" s="109">
        <f t="shared" ref="I1426:I1428" si="562">6.666+(12.826*(E1426)^0.5)*LN(E1426)</f>
        <v>31.07198362279307</v>
      </c>
      <c r="J1426" s="108">
        <f t="shared" si="561"/>
        <v>0.15535991811396535</v>
      </c>
      <c r="K1426" s="126" t="str">
        <f t="shared" si="553"/>
        <v>DEJAR</v>
      </c>
      <c r="L1426" s="126" t="str">
        <f t="shared" si="554"/>
        <v>DEPURAR</v>
      </c>
      <c r="M1426" s="126" t="str">
        <f t="shared" si="555"/>
        <v>DEPURAR</v>
      </c>
    </row>
    <row r="1427" spans="1:13" x14ac:dyDescent="0.25">
      <c r="A1427" s="33" t="s">
        <v>77</v>
      </c>
      <c r="B1427" s="33">
        <v>18</v>
      </c>
      <c r="C1427" s="33" t="s">
        <v>97</v>
      </c>
      <c r="D1427" s="34">
        <v>15.278887442346074</v>
      </c>
      <c r="E1427" s="35">
        <v>5</v>
      </c>
      <c r="F1427" s="113">
        <f t="shared" si="552"/>
        <v>183.34723291915657</v>
      </c>
      <c r="G1427" s="42">
        <v>0.1</v>
      </c>
      <c r="H1427" s="33" t="s">
        <v>153</v>
      </c>
      <c r="I1427" s="109">
        <f t="shared" si="562"/>
        <v>52.824370122452407</v>
      </c>
      <c r="J1427" s="108">
        <f t="shared" si="561"/>
        <v>0.26412185061226201</v>
      </c>
      <c r="K1427" s="126" t="str">
        <f t="shared" si="553"/>
        <v>DEJAR</v>
      </c>
      <c r="L1427" s="126" t="str">
        <f t="shared" si="554"/>
        <v>DEJAR</v>
      </c>
      <c r="M1427" s="126" t="str">
        <f t="shared" si="555"/>
        <v>DEJAR</v>
      </c>
    </row>
    <row r="1428" spans="1:13" x14ac:dyDescent="0.25">
      <c r="A1428" s="33" t="s">
        <v>77</v>
      </c>
      <c r="B1428" s="33">
        <v>19</v>
      </c>
      <c r="C1428" s="33" t="s">
        <v>97</v>
      </c>
      <c r="D1428" s="34">
        <v>19.098609302932591</v>
      </c>
      <c r="E1428" s="35">
        <v>5</v>
      </c>
      <c r="F1428" s="113">
        <f t="shared" si="552"/>
        <v>286.48005143618212</v>
      </c>
      <c r="G1428" s="42">
        <v>0.1</v>
      </c>
      <c r="H1428" s="33" t="s">
        <v>153</v>
      </c>
      <c r="I1428" s="109">
        <f t="shared" si="562"/>
        <v>52.824370122452407</v>
      </c>
      <c r="J1428" s="108">
        <f t="shared" si="561"/>
        <v>0.26412185061226201</v>
      </c>
      <c r="K1428" s="126" t="str">
        <f t="shared" si="553"/>
        <v>DEJAR</v>
      </c>
      <c r="L1428" s="126" t="str">
        <f t="shared" si="554"/>
        <v>DEJAR</v>
      </c>
      <c r="M1428" s="126" t="str">
        <f t="shared" si="555"/>
        <v>DEJAR</v>
      </c>
    </row>
    <row r="1429" spans="1:13" x14ac:dyDescent="0.25">
      <c r="A1429" s="33" t="s">
        <v>77</v>
      </c>
      <c r="B1429" s="33">
        <v>20</v>
      </c>
      <c r="C1429" s="33" t="s">
        <v>96</v>
      </c>
      <c r="D1429" s="34">
        <v>39.788769381109567</v>
      </c>
      <c r="E1429" s="35">
        <v>20</v>
      </c>
      <c r="F1429" s="113">
        <f t="shared" si="552"/>
        <v>1243.4030010250963</v>
      </c>
      <c r="G1429" s="42">
        <v>0.1</v>
      </c>
      <c r="H1429" s="33" t="s">
        <v>170</v>
      </c>
      <c r="I1429" s="107">
        <f>0.13647*D1429^2.38351</f>
        <v>887.3242648534698</v>
      </c>
      <c r="J1429" s="108">
        <f>(I1429/1000)*0.5/G1429</f>
        <v>4.4366213242673487</v>
      </c>
      <c r="K1429" s="126" t="str">
        <f t="shared" si="553"/>
        <v>DEJAR</v>
      </c>
      <c r="L1429" s="126" t="str">
        <f t="shared" si="554"/>
        <v>DEJAR</v>
      </c>
      <c r="M1429" s="126" t="str">
        <f t="shared" si="555"/>
        <v>DEJAR</v>
      </c>
    </row>
    <row r="1430" spans="1:13" x14ac:dyDescent="0.25">
      <c r="A1430" s="33" t="s">
        <v>77</v>
      </c>
      <c r="B1430" s="33">
        <v>21</v>
      </c>
      <c r="C1430" s="33" t="s">
        <v>97</v>
      </c>
      <c r="D1430" s="34">
        <v>17.188748372639331</v>
      </c>
      <c r="E1430" s="35">
        <v>4</v>
      </c>
      <c r="F1430" s="113">
        <f t="shared" si="552"/>
        <v>232.04884166330748</v>
      </c>
      <c r="G1430" s="42">
        <v>0.1</v>
      </c>
      <c r="H1430" s="33" t="s">
        <v>153</v>
      </c>
      <c r="I1430" s="109">
        <f t="shared" ref="I1430:I1432" si="563">6.666+(12.826*(E1430)^0.5)*LN(E1430)</f>
        <v>42.22722295144743</v>
      </c>
      <c r="J1430" s="108">
        <f t="shared" ref="J1430:J1432" si="564">(I1430/1000)*0.5/G1430</f>
        <v>0.21113611475723715</v>
      </c>
      <c r="K1430" s="126" t="str">
        <f t="shared" si="553"/>
        <v>DEJAR</v>
      </c>
      <c r="L1430" s="126" t="str">
        <f t="shared" si="554"/>
        <v>DEPURAR</v>
      </c>
      <c r="M1430" s="126" t="str">
        <f t="shared" si="555"/>
        <v>DEPURAR</v>
      </c>
    </row>
    <row r="1431" spans="1:13" x14ac:dyDescent="0.25">
      <c r="A1431" s="33" t="s">
        <v>77</v>
      </c>
      <c r="B1431" s="33">
        <v>22</v>
      </c>
      <c r="C1431" s="33" t="s">
        <v>97</v>
      </c>
      <c r="D1431" s="34">
        <v>20.053539768079222</v>
      </c>
      <c r="E1431" s="35">
        <v>3</v>
      </c>
      <c r="F1431" s="113">
        <f t="shared" si="552"/>
        <v>315.84425670839084</v>
      </c>
      <c r="G1431" s="42">
        <v>0.1</v>
      </c>
      <c r="H1431" s="33" t="s">
        <v>153</v>
      </c>
      <c r="I1431" s="109">
        <f t="shared" si="563"/>
        <v>31.07198362279307</v>
      </c>
      <c r="J1431" s="108">
        <f t="shared" si="564"/>
        <v>0.15535991811396535</v>
      </c>
      <c r="K1431" s="126" t="str">
        <f t="shared" si="553"/>
        <v>DEJAR</v>
      </c>
      <c r="L1431" s="126" t="str">
        <f t="shared" si="554"/>
        <v>DEPURAR</v>
      </c>
      <c r="M1431" s="126" t="str">
        <f t="shared" si="555"/>
        <v>DEPURAR</v>
      </c>
    </row>
    <row r="1432" spans="1:13" x14ac:dyDescent="0.25">
      <c r="A1432" s="33" t="s">
        <v>77</v>
      </c>
      <c r="B1432" s="33">
        <v>23</v>
      </c>
      <c r="C1432" s="33" t="s">
        <v>97</v>
      </c>
      <c r="D1432" s="34">
        <v>18.143678837785963</v>
      </c>
      <c r="E1432" s="35">
        <v>3</v>
      </c>
      <c r="F1432" s="113">
        <f t="shared" si="552"/>
        <v>258.54824642115443</v>
      </c>
      <c r="G1432" s="42">
        <v>0.1</v>
      </c>
      <c r="H1432" s="33" t="s">
        <v>153</v>
      </c>
      <c r="I1432" s="109">
        <f t="shared" si="563"/>
        <v>31.07198362279307</v>
      </c>
      <c r="J1432" s="108">
        <f t="shared" si="564"/>
        <v>0.15535991811396535</v>
      </c>
      <c r="K1432" s="126" t="str">
        <f t="shared" si="553"/>
        <v>DEJAR</v>
      </c>
      <c r="L1432" s="126" t="str">
        <f t="shared" si="554"/>
        <v>DEPURAR</v>
      </c>
      <c r="M1432" s="126" t="str">
        <f t="shared" si="555"/>
        <v>DEPURAR</v>
      </c>
    </row>
    <row r="1433" spans="1:13" x14ac:dyDescent="0.25">
      <c r="A1433" s="33" t="s">
        <v>77</v>
      </c>
      <c r="B1433" s="33">
        <v>24</v>
      </c>
      <c r="C1433" s="33" t="s">
        <v>109</v>
      </c>
      <c r="D1433" s="34">
        <v>26.101432714007878</v>
      </c>
      <c r="E1433" s="35">
        <v>8</v>
      </c>
      <c r="F1433" s="113">
        <f t="shared" si="552"/>
        <v>535.08107384913581</v>
      </c>
      <c r="G1433" s="42">
        <v>0.1</v>
      </c>
      <c r="H1433" s="33" t="s">
        <v>170</v>
      </c>
      <c r="I1433" s="107">
        <f t="shared" ref="I1433:I1435" si="565">0.13647*D1433^2.38351</f>
        <v>324.84099204507686</v>
      </c>
      <c r="J1433" s="108">
        <f t="shared" ref="J1433:J1437" si="566">(I1433/1000)*0.5/G1433</f>
        <v>1.6242049602253843</v>
      </c>
      <c r="K1433" s="126" t="str">
        <f t="shared" si="553"/>
        <v>DEJAR</v>
      </c>
      <c r="L1433" s="126" t="str">
        <f t="shared" si="554"/>
        <v>DEJAR</v>
      </c>
      <c r="M1433" s="126" t="str">
        <f t="shared" si="555"/>
        <v>DEJAR</v>
      </c>
    </row>
    <row r="1434" spans="1:13" x14ac:dyDescent="0.25">
      <c r="A1434" s="33" t="s">
        <v>77</v>
      </c>
      <c r="B1434" s="33">
        <v>25</v>
      </c>
      <c r="C1434" s="33" t="s">
        <v>96</v>
      </c>
      <c r="D1434" s="34">
        <v>35.014117055376417</v>
      </c>
      <c r="E1434" s="35">
        <v>20</v>
      </c>
      <c r="F1434" s="113">
        <f t="shared" si="552"/>
        <v>962.89128399383446</v>
      </c>
      <c r="G1434" s="42">
        <v>0.1</v>
      </c>
      <c r="H1434" s="33" t="s">
        <v>170</v>
      </c>
      <c r="I1434" s="107">
        <f t="shared" si="565"/>
        <v>654.26886201952004</v>
      </c>
      <c r="J1434" s="108">
        <f t="shared" si="566"/>
        <v>3.2713443100976001</v>
      </c>
      <c r="K1434" s="126" t="str">
        <f t="shared" si="553"/>
        <v>DEJAR</v>
      </c>
      <c r="L1434" s="126" t="str">
        <f t="shared" si="554"/>
        <v>DEJAR</v>
      </c>
      <c r="M1434" s="126" t="str">
        <f t="shared" si="555"/>
        <v>DEJAR</v>
      </c>
    </row>
    <row r="1435" spans="1:13" x14ac:dyDescent="0.25">
      <c r="A1435" s="33" t="s">
        <v>77</v>
      </c>
      <c r="B1435" s="33">
        <v>26</v>
      </c>
      <c r="C1435" s="33" t="s">
        <v>98</v>
      </c>
      <c r="D1435" s="34">
        <v>28.647913954398888</v>
      </c>
      <c r="E1435" s="35">
        <v>20</v>
      </c>
      <c r="F1435" s="113">
        <f t="shared" si="552"/>
        <v>644.58011573140982</v>
      </c>
      <c r="G1435" s="42">
        <v>0.1</v>
      </c>
      <c r="H1435" s="33" t="s">
        <v>170</v>
      </c>
      <c r="I1435" s="107">
        <f t="shared" si="565"/>
        <v>405.53929002221889</v>
      </c>
      <c r="J1435" s="108">
        <f t="shared" si="566"/>
        <v>2.0276964501110943</v>
      </c>
      <c r="K1435" s="126" t="str">
        <f t="shared" si="553"/>
        <v>DEJAR</v>
      </c>
      <c r="L1435" s="126" t="str">
        <f t="shared" si="554"/>
        <v>DEJAR</v>
      </c>
      <c r="M1435" s="126" t="str">
        <f t="shared" si="555"/>
        <v>DEJAR</v>
      </c>
    </row>
    <row r="1436" spans="1:13" x14ac:dyDescent="0.25">
      <c r="A1436" s="33" t="s">
        <v>77</v>
      </c>
      <c r="B1436" s="33">
        <v>27</v>
      </c>
      <c r="C1436" s="33" t="s">
        <v>97</v>
      </c>
      <c r="D1436" s="34">
        <v>13.687336667101691</v>
      </c>
      <c r="E1436" s="35">
        <v>2.5</v>
      </c>
      <c r="F1436" s="113">
        <f t="shared" si="552"/>
        <v>147.13933752930578</v>
      </c>
      <c r="G1436" s="42">
        <v>0.1</v>
      </c>
      <c r="H1436" s="33" t="s">
        <v>153</v>
      </c>
      <c r="I1436" s="109">
        <f t="shared" ref="I1436:I1437" si="567">6.666+(12.826*(E1436)^0.5)*LN(E1436)</f>
        <v>25.248088908650967</v>
      </c>
      <c r="J1436" s="108">
        <f t="shared" si="566"/>
        <v>0.12624044454325481</v>
      </c>
      <c r="K1436" s="126" t="str">
        <f t="shared" si="553"/>
        <v>DEJAR</v>
      </c>
      <c r="L1436" s="126" t="str">
        <f t="shared" si="554"/>
        <v>DEPURAR</v>
      </c>
      <c r="M1436" s="126" t="str">
        <f t="shared" si="555"/>
        <v>DEPURAR</v>
      </c>
    </row>
    <row r="1437" spans="1:13" x14ac:dyDescent="0.25">
      <c r="A1437" s="33" t="s">
        <v>77</v>
      </c>
      <c r="B1437" s="33">
        <v>28</v>
      </c>
      <c r="C1437" s="33" t="s">
        <v>97</v>
      </c>
      <c r="D1437" s="34">
        <v>19.098609302932591</v>
      </c>
      <c r="E1437" s="35">
        <v>5</v>
      </c>
      <c r="F1437" s="113">
        <f t="shared" si="552"/>
        <v>286.48005143618212</v>
      </c>
      <c r="G1437" s="42">
        <v>0.1</v>
      </c>
      <c r="H1437" s="33" t="s">
        <v>153</v>
      </c>
      <c r="I1437" s="109">
        <f t="shared" si="567"/>
        <v>52.824370122452407</v>
      </c>
      <c r="J1437" s="108">
        <f t="shared" si="566"/>
        <v>0.26412185061226201</v>
      </c>
      <c r="K1437" s="126" t="str">
        <f t="shared" si="553"/>
        <v>DEJAR</v>
      </c>
      <c r="L1437" s="126" t="str">
        <f t="shared" si="554"/>
        <v>DEJAR</v>
      </c>
      <c r="M1437" s="126" t="str">
        <f t="shared" si="555"/>
        <v>DEJAR</v>
      </c>
    </row>
    <row r="1438" spans="1:13" x14ac:dyDescent="0.25">
      <c r="A1438" s="33" t="s">
        <v>77</v>
      </c>
      <c r="B1438" s="33">
        <v>29</v>
      </c>
      <c r="C1438" s="33" t="s">
        <v>105</v>
      </c>
      <c r="D1438" s="34">
        <v>35.014117055376417</v>
      </c>
      <c r="E1438" s="35">
        <v>20</v>
      </c>
      <c r="F1438" s="113">
        <f t="shared" si="552"/>
        <v>962.89128399383446</v>
      </c>
      <c r="G1438" s="42">
        <v>0.1</v>
      </c>
      <c r="H1438" s="33" t="s">
        <v>170</v>
      </c>
      <c r="I1438" s="107">
        <f t="shared" ref="I1438:I1483" si="568">0.13647*D1438^2.38351</f>
        <v>654.26886201952004</v>
      </c>
      <c r="J1438" s="108">
        <f t="shared" ref="J1438:J1483" si="569">(I1438/1000)*0.5/G1438</f>
        <v>3.2713443100976001</v>
      </c>
      <c r="K1438" s="126" t="str">
        <f t="shared" si="553"/>
        <v>DEJAR</v>
      </c>
      <c r="L1438" s="126" t="str">
        <f t="shared" si="554"/>
        <v>DEJAR</v>
      </c>
      <c r="M1438" s="126" t="str">
        <f t="shared" si="555"/>
        <v>DEJAR</v>
      </c>
    </row>
    <row r="1439" spans="1:13" x14ac:dyDescent="0.25">
      <c r="A1439" s="33" t="s">
        <v>77</v>
      </c>
      <c r="B1439" s="33">
        <v>30</v>
      </c>
      <c r="C1439" s="33" t="s">
        <v>96</v>
      </c>
      <c r="D1439" s="34">
        <v>109.81700349186241</v>
      </c>
      <c r="E1439" s="35">
        <v>35</v>
      </c>
      <c r="F1439" s="113">
        <f t="shared" si="552"/>
        <v>9471.7467006087736</v>
      </c>
      <c r="G1439" s="42">
        <v>0.1</v>
      </c>
      <c r="H1439" s="33" t="s">
        <v>170</v>
      </c>
      <c r="I1439" s="107">
        <f t="shared" si="568"/>
        <v>9976.8527888298959</v>
      </c>
      <c r="J1439" s="108">
        <f t="shared" si="569"/>
        <v>49.884263944149481</v>
      </c>
      <c r="K1439" s="126" t="str">
        <f t="shared" si="553"/>
        <v>DEJAR</v>
      </c>
      <c r="L1439" s="126" t="str">
        <f t="shared" si="554"/>
        <v>DEJAR</v>
      </c>
      <c r="M1439" s="126" t="str">
        <f t="shared" si="555"/>
        <v>DEJAR</v>
      </c>
    </row>
    <row r="1440" spans="1:13" x14ac:dyDescent="0.25">
      <c r="A1440" s="33" t="s">
        <v>77</v>
      </c>
      <c r="B1440" s="33">
        <v>31</v>
      </c>
      <c r="C1440" s="33" t="s">
        <v>101</v>
      </c>
      <c r="D1440" s="34">
        <v>111.40855426710679</v>
      </c>
      <c r="E1440" s="35">
        <v>25</v>
      </c>
      <c r="F1440" s="113">
        <f t="shared" si="552"/>
        <v>9748.2795280367554</v>
      </c>
      <c r="G1440" s="42">
        <v>0.1</v>
      </c>
      <c r="H1440" s="33" t="s">
        <v>170</v>
      </c>
      <c r="I1440" s="107">
        <f t="shared" si="568"/>
        <v>10324.950951474906</v>
      </c>
      <c r="J1440" s="108">
        <f t="shared" si="569"/>
        <v>51.624754757374525</v>
      </c>
      <c r="K1440" s="126" t="str">
        <f t="shared" si="553"/>
        <v>DEJAR</v>
      </c>
      <c r="L1440" s="126" t="str">
        <f t="shared" si="554"/>
        <v>DEJAR</v>
      </c>
      <c r="M1440" s="126" t="str">
        <f t="shared" si="555"/>
        <v>DEJAR</v>
      </c>
    </row>
    <row r="1441" spans="1:13" x14ac:dyDescent="0.25">
      <c r="A1441" s="33" t="s">
        <v>77</v>
      </c>
      <c r="B1441" s="33">
        <v>32</v>
      </c>
      <c r="C1441" s="33" t="s">
        <v>96</v>
      </c>
      <c r="D1441" s="34">
        <v>47.746523257331482</v>
      </c>
      <c r="E1441" s="35">
        <v>20</v>
      </c>
      <c r="F1441" s="113">
        <f t="shared" si="552"/>
        <v>1790.5003214761387</v>
      </c>
      <c r="G1441" s="42">
        <v>0.1</v>
      </c>
      <c r="H1441" s="33" t="s">
        <v>170</v>
      </c>
      <c r="I1441" s="107">
        <f t="shared" si="568"/>
        <v>1370.2873538224931</v>
      </c>
      <c r="J1441" s="108">
        <f t="shared" si="569"/>
        <v>6.8514367691124649</v>
      </c>
      <c r="K1441" s="126" t="str">
        <f t="shared" si="553"/>
        <v>DEJAR</v>
      </c>
      <c r="L1441" s="126" t="str">
        <f t="shared" si="554"/>
        <v>DEJAR</v>
      </c>
      <c r="M1441" s="126" t="str">
        <f t="shared" si="555"/>
        <v>DEJAR</v>
      </c>
    </row>
    <row r="1442" spans="1:13" x14ac:dyDescent="0.25">
      <c r="A1442" s="33" t="s">
        <v>77</v>
      </c>
      <c r="B1442" s="33">
        <v>33</v>
      </c>
      <c r="C1442" s="33" t="s">
        <v>98</v>
      </c>
      <c r="D1442" s="34">
        <v>84.352191087952278</v>
      </c>
      <c r="E1442" s="35">
        <v>25</v>
      </c>
      <c r="F1442" s="113">
        <f t="shared" si="552"/>
        <v>5588.3504478071918</v>
      </c>
      <c r="G1442" s="42">
        <v>0.1</v>
      </c>
      <c r="H1442" s="33" t="s">
        <v>170</v>
      </c>
      <c r="I1442" s="107">
        <f t="shared" si="568"/>
        <v>5319.9450420947896</v>
      </c>
      <c r="J1442" s="108">
        <f t="shared" si="569"/>
        <v>26.599725210473945</v>
      </c>
      <c r="K1442" s="126" t="str">
        <f t="shared" si="553"/>
        <v>DEJAR</v>
      </c>
      <c r="L1442" s="126" t="str">
        <f t="shared" si="554"/>
        <v>DEJAR</v>
      </c>
      <c r="M1442" s="126" t="str">
        <f t="shared" si="555"/>
        <v>DEJAR</v>
      </c>
    </row>
    <row r="1443" spans="1:13" x14ac:dyDescent="0.25">
      <c r="A1443" s="33" t="s">
        <v>77</v>
      </c>
      <c r="B1443" s="33">
        <v>34</v>
      </c>
      <c r="C1443" s="33" t="s">
        <v>96</v>
      </c>
      <c r="D1443" s="34">
        <v>30.23946472964327</v>
      </c>
      <c r="E1443" s="35">
        <v>18</v>
      </c>
      <c r="F1443" s="113">
        <f t="shared" si="552"/>
        <v>718.18957339209555</v>
      </c>
      <c r="G1443" s="42">
        <v>0.1</v>
      </c>
      <c r="H1443" s="33" t="s">
        <v>170</v>
      </c>
      <c r="I1443" s="107">
        <f t="shared" si="568"/>
        <v>461.31796044128259</v>
      </c>
      <c r="J1443" s="108">
        <f t="shared" si="569"/>
        <v>2.3065898022064126</v>
      </c>
      <c r="K1443" s="126" t="str">
        <f t="shared" si="553"/>
        <v>DEJAR</v>
      </c>
      <c r="L1443" s="126" t="str">
        <f t="shared" si="554"/>
        <v>DEJAR</v>
      </c>
      <c r="M1443" s="126" t="str">
        <f t="shared" si="555"/>
        <v>DEJAR</v>
      </c>
    </row>
    <row r="1444" spans="1:13" x14ac:dyDescent="0.25">
      <c r="A1444" s="33" t="s">
        <v>78</v>
      </c>
      <c r="B1444" s="33">
        <v>1</v>
      </c>
      <c r="C1444" s="33" t="s">
        <v>107</v>
      </c>
      <c r="D1444" s="34">
        <v>16.870438217590458</v>
      </c>
      <c r="E1444" s="42">
        <v>8</v>
      </c>
      <c r="F1444" s="113">
        <f t="shared" si="552"/>
        <v>223.53401791228774</v>
      </c>
      <c r="G1444" s="42">
        <v>0.1</v>
      </c>
      <c r="H1444" s="33" t="s">
        <v>170</v>
      </c>
      <c r="I1444" s="107">
        <f t="shared" si="568"/>
        <v>114.79028939810112</v>
      </c>
      <c r="J1444" s="108">
        <f t="shared" si="569"/>
        <v>0.5739514469905056</v>
      </c>
      <c r="K1444" s="126" t="str">
        <f t="shared" si="553"/>
        <v>DEJAR</v>
      </c>
      <c r="L1444" s="126" t="str">
        <f t="shared" si="554"/>
        <v>DEJAR</v>
      </c>
      <c r="M1444" s="126" t="str">
        <f t="shared" si="555"/>
        <v>DEJAR</v>
      </c>
    </row>
    <row r="1445" spans="1:13" x14ac:dyDescent="0.25">
      <c r="A1445" s="33" t="s">
        <v>78</v>
      </c>
      <c r="B1445" s="33">
        <v>2</v>
      </c>
      <c r="C1445" s="33" t="s">
        <v>102</v>
      </c>
      <c r="D1445" s="34">
        <v>33.104256125083161</v>
      </c>
      <c r="E1445" s="42">
        <v>20</v>
      </c>
      <c r="F1445" s="113">
        <f t="shared" si="552"/>
        <v>860.71339898159636</v>
      </c>
      <c r="G1445" s="42">
        <v>0.1</v>
      </c>
      <c r="H1445" s="33" t="s">
        <v>170</v>
      </c>
      <c r="I1445" s="107">
        <f t="shared" si="568"/>
        <v>572.39457289684231</v>
      </c>
      <c r="J1445" s="108">
        <f t="shared" si="569"/>
        <v>2.8619728644842111</v>
      </c>
      <c r="K1445" s="126" t="str">
        <f t="shared" si="553"/>
        <v>DEJAR</v>
      </c>
      <c r="L1445" s="126" t="str">
        <f t="shared" si="554"/>
        <v>DEJAR</v>
      </c>
      <c r="M1445" s="126" t="str">
        <f t="shared" si="555"/>
        <v>DEJAR</v>
      </c>
    </row>
    <row r="1446" spans="1:13" x14ac:dyDescent="0.25">
      <c r="A1446" s="33" t="s">
        <v>78</v>
      </c>
      <c r="B1446" s="33">
        <v>3</v>
      </c>
      <c r="C1446" s="33" t="s">
        <v>102</v>
      </c>
      <c r="D1446" s="34">
        <v>22.91833116351911</v>
      </c>
      <c r="E1446" s="42">
        <v>8</v>
      </c>
      <c r="F1446" s="113">
        <f t="shared" si="552"/>
        <v>412.53127406810228</v>
      </c>
      <c r="G1446" s="42">
        <v>0.1</v>
      </c>
      <c r="H1446" s="33" t="s">
        <v>170</v>
      </c>
      <c r="I1446" s="107">
        <f t="shared" si="568"/>
        <v>238.25770348900747</v>
      </c>
      <c r="J1446" s="108">
        <f t="shared" si="569"/>
        <v>1.1912885174450372</v>
      </c>
      <c r="K1446" s="126" t="str">
        <f t="shared" si="553"/>
        <v>DEJAR</v>
      </c>
      <c r="L1446" s="126" t="str">
        <f t="shared" si="554"/>
        <v>DEJAR</v>
      </c>
      <c r="M1446" s="126" t="str">
        <f t="shared" si="555"/>
        <v>DEJAR</v>
      </c>
    </row>
    <row r="1447" spans="1:13" x14ac:dyDescent="0.25">
      <c r="A1447" s="33" t="s">
        <v>78</v>
      </c>
      <c r="B1447" s="33">
        <v>4</v>
      </c>
      <c r="C1447" s="33" t="s">
        <v>98</v>
      </c>
      <c r="D1447" s="34">
        <v>13.687336667101691</v>
      </c>
      <c r="E1447" s="42">
        <v>15</v>
      </c>
      <c r="F1447" s="113">
        <f t="shared" si="552"/>
        <v>147.13933752930578</v>
      </c>
      <c r="G1447" s="42">
        <v>0.1</v>
      </c>
      <c r="H1447" s="33" t="s">
        <v>170</v>
      </c>
      <c r="I1447" s="107">
        <f t="shared" si="568"/>
        <v>69.737242592229606</v>
      </c>
      <c r="J1447" s="108">
        <f t="shared" si="569"/>
        <v>0.34868621296114799</v>
      </c>
      <c r="K1447" s="126" t="str">
        <f t="shared" si="553"/>
        <v>DEJAR</v>
      </c>
      <c r="L1447" s="126" t="str">
        <f t="shared" si="554"/>
        <v>DEJAR</v>
      </c>
      <c r="M1447" s="126" t="str">
        <f t="shared" si="555"/>
        <v>DEJAR</v>
      </c>
    </row>
    <row r="1448" spans="1:13" x14ac:dyDescent="0.25">
      <c r="A1448" s="33" t="s">
        <v>78</v>
      </c>
      <c r="B1448" s="33">
        <v>5</v>
      </c>
      <c r="C1448" s="33" t="s">
        <v>99</v>
      </c>
      <c r="D1448" s="34">
        <v>30.23946472964327</v>
      </c>
      <c r="E1448" s="35">
        <v>20</v>
      </c>
      <c r="F1448" s="113">
        <f t="shared" si="552"/>
        <v>718.18957339209555</v>
      </c>
      <c r="G1448" s="42">
        <v>0.1</v>
      </c>
      <c r="H1448" s="33" t="s">
        <v>170</v>
      </c>
      <c r="I1448" s="107">
        <f t="shared" si="568"/>
        <v>461.31796044128259</v>
      </c>
      <c r="J1448" s="108">
        <f t="shared" si="569"/>
        <v>2.3065898022064126</v>
      </c>
      <c r="K1448" s="126" t="str">
        <f t="shared" si="553"/>
        <v>DEJAR</v>
      </c>
      <c r="L1448" s="126" t="str">
        <f t="shared" si="554"/>
        <v>DEJAR</v>
      </c>
      <c r="M1448" s="126" t="str">
        <f t="shared" si="555"/>
        <v>DEJAR</v>
      </c>
    </row>
    <row r="1449" spans="1:13" x14ac:dyDescent="0.25">
      <c r="A1449" s="33" t="s">
        <v>78</v>
      </c>
      <c r="B1449" s="33">
        <v>6</v>
      </c>
      <c r="C1449" s="33" t="s">
        <v>100</v>
      </c>
      <c r="D1449" s="34">
        <v>22.91833116351911</v>
      </c>
      <c r="E1449" s="35">
        <v>15</v>
      </c>
      <c r="F1449" s="113">
        <f t="shared" si="552"/>
        <v>412.53127406810228</v>
      </c>
      <c r="G1449" s="42">
        <v>0.1</v>
      </c>
      <c r="H1449" s="33" t="s">
        <v>170</v>
      </c>
      <c r="I1449" s="107">
        <f t="shared" si="568"/>
        <v>238.25770348900747</v>
      </c>
      <c r="J1449" s="108">
        <f t="shared" si="569"/>
        <v>1.1912885174450372</v>
      </c>
      <c r="K1449" s="126" t="str">
        <f t="shared" si="553"/>
        <v>DEJAR</v>
      </c>
      <c r="L1449" s="126" t="str">
        <f t="shared" si="554"/>
        <v>DEJAR</v>
      </c>
      <c r="M1449" s="126" t="str">
        <f t="shared" si="555"/>
        <v>DEJAR</v>
      </c>
    </row>
    <row r="1450" spans="1:13" x14ac:dyDescent="0.25">
      <c r="A1450" s="33" t="s">
        <v>78</v>
      </c>
      <c r="B1450" s="33">
        <v>7</v>
      </c>
      <c r="C1450" s="33" t="s">
        <v>103</v>
      </c>
      <c r="D1450" s="34">
        <v>23.236641318567987</v>
      </c>
      <c r="E1450" s="35">
        <v>20</v>
      </c>
      <c r="F1450" s="113">
        <f t="shared" si="552"/>
        <v>424.07005391761521</v>
      </c>
      <c r="G1450" s="42">
        <v>0.1</v>
      </c>
      <c r="H1450" s="33" t="s">
        <v>170</v>
      </c>
      <c r="I1450" s="107">
        <f t="shared" si="568"/>
        <v>246.22097298081303</v>
      </c>
      <c r="J1450" s="108">
        <f t="shared" si="569"/>
        <v>1.231104864904065</v>
      </c>
      <c r="K1450" s="126" t="str">
        <f t="shared" si="553"/>
        <v>DEJAR</v>
      </c>
      <c r="L1450" s="126" t="str">
        <f t="shared" si="554"/>
        <v>DEJAR</v>
      </c>
      <c r="M1450" s="126" t="str">
        <f t="shared" si="555"/>
        <v>DEJAR</v>
      </c>
    </row>
    <row r="1451" spans="1:13" x14ac:dyDescent="0.25">
      <c r="A1451" s="33" t="s">
        <v>78</v>
      </c>
      <c r="B1451" s="33">
        <v>9</v>
      </c>
      <c r="C1451" s="33" t="s">
        <v>102</v>
      </c>
      <c r="D1451" s="36">
        <v>34.377496745278663</v>
      </c>
      <c r="E1451" s="35">
        <v>80</v>
      </c>
      <c r="F1451" s="113">
        <f t="shared" si="552"/>
        <v>928.19536665322994</v>
      </c>
      <c r="G1451" s="42">
        <v>0.1</v>
      </c>
      <c r="H1451" s="33" t="s">
        <v>170</v>
      </c>
      <c r="I1451" s="107">
        <f t="shared" si="568"/>
        <v>626.270893975121</v>
      </c>
      <c r="J1451" s="108">
        <f t="shared" si="569"/>
        <v>3.1313544698756051</v>
      </c>
      <c r="K1451" s="126" t="str">
        <f t="shared" si="553"/>
        <v>DEJAR</v>
      </c>
      <c r="L1451" s="126" t="str">
        <f t="shared" si="554"/>
        <v>DEJAR</v>
      </c>
      <c r="M1451" s="126" t="str">
        <f t="shared" si="555"/>
        <v>DEJAR</v>
      </c>
    </row>
    <row r="1452" spans="1:13" x14ac:dyDescent="0.25">
      <c r="A1452" s="33" t="s">
        <v>78</v>
      </c>
      <c r="B1452" s="33">
        <v>10</v>
      </c>
      <c r="C1452" s="33" t="s">
        <v>96</v>
      </c>
      <c r="D1452" s="36">
        <v>54.749346668406766</v>
      </c>
      <c r="E1452" s="35">
        <v>20</v>
      </c>
      <c r="F1452" s="113">
        <f t="shared" si="552"/>
        <v>2354.2294004688924</v>
      </c>
      <c r="G1452" s="42">
        <v>0.1</v>
      </c>
      <c r="H1452" s="33" t="s">
        <v>170</v>
      </c>
      <c r="I1452" s="107">
        <f t="shared" si="568"/>
        <v>1898.8068130301788</v>
      </c>
      <c r="J1452" s="108">
        <f t="shared" si="569"/>
        <v>9.4940340651508937</v>
      </c>
      <c r="K1452" s="126" t="str">
        <f t="shared" si="553"/>
        <v>DEJAR</v>
      </c>
      <c r="L1452" s="126" t="str">
        <f t="shared" si="554"/>
        <v>DEJAR</v>
      </c>
      <c r="M1452" s="126" t="str">
        <f t="shared" si="555"/>
        <v>DEJAR</v>
      </c>
    </row>
    <row r="1453" spans="1:13" x14ac:dyDescent="0.25">
      <c r="A1453" s="33" t="s">
        <v>78</v>
      </c>
      <c r="B1453" s="33">
        <v>11</v>
      </c>
      <c r="C1453" s="33" t="s">
        <v>115</v>
      </c>
      <c r="D1453" s="36">
        <v>23.236641318567987</v>
      </c>
      <c r="E1453" s="35">
        <v>15</v>
      </c>
      <c r="F1453" s="113">
        <f t="shared" si="552"/>
        <v>424.07005391761521</v>
      </c>
      <c r="G1453" s="42">
        <v>0.1</v>
      </c>
      <c r="H1453" s="33" t="s">
        <v>170</v>
      </c>
      <c r="I1453" s="107">
        <f t="shared" si="568"/>
        <v>246.22097298081303</v>
      </c>
      <c r="J1453" s="108">
        <f t="shared" si="569"/>
        <v>1.231104864904065</v>
      </c>
      <c r="K1453" s="126" t="str">
        <f t="shared" si="553"/>
        <v>DEJAR</v>
      </c>
      <c r="L1453" s="126" t="str">
        <f t="shared" si="554"/>
        <v>DEJAR</v>
      </c>
      <c r="M1453" s="126" t="str">
        <f t="shared" si="555"/>
        <v>DEJAR</v>
      </c>
    </row>
    <row r="1454" spans="1:13" x14ac:dyDescent="0.25">
      <c r="A1454" s="33" t="s">
        <v>78</v>
      </c>
      <c r="B1454" s="33">
        <v>12</v>
      </c>
      <c r="C1454" s="33" t="s">
        <v>98</v>
      </c>
      <c r="D1454" s="36">
        <v>46.473282637135974</v>
      </c>
      <c r="E1454" s="35">
        <v>25</v>
      </c>
      <c r="F1454" s="113">
        <f t="shared" si="552"/>
        <v>1696.2802156704608</v>
      </c>
      <c r="G1454" s="42">
        <v>0.1</v>
      </c>
      <c r="H1454" s="33" t="s">
        <v>170</v>
      </c>
      <c r="I1454" s="107">
        <f t="shared" si="568"/>
        <v>1284.792663849099</v>
      </c>
      <c r="J1454" s="108">
        <f t="shared" si="569"/>
        <v>6.4239633192454946</v>
      </c>
      <c r="K1454" s="126" t="str">
        <f t="shared" si="553"/>
        <v>DEJAR</v>
      </c>
      <c r="L1454" s="126" t="str">
        <f t="shared" si="554"/>
        <v>DEJAR</v>
      </c>
      <c r="M1454" s="126" t="str">
        <f t="shared" si="555"/>
        <v>DEJAR</v>
      </c>
    </row>
    <row r="1455" spans="1:13" x14ac:dyDescent="0.25">
      <c r="A1455" s="33" t="s">
        <v>78</v>
      </c>
      <c r="B1455" s="33">
        <v>13</v>
      </c>
      <c r="C1455" s="33" t="s">
        <v>98</v>
      </c>
      <c r="D1455" s="36">
        <v>25.464812403910123</v>
      </c>
      <c r="E1455" s="35">
        <v>20</v>
      </c>
      <c r="F1455" s="113">
        <f t="shared" si="552"/>
        <v>509.29786921987943</v>
      </c>
      <c r="G1455" s="42">
        <v>0.1</v>
      </c>
      <c r="H1455" s="33" t="s">
        <v>170</v>
      </c>
      <c r="I1455" s="107">
        <f t="shared" si="568"/>
        <v>306.27418137209492</v>
      </c>
      <c r="J1455" s="108">
        <f t="shared" si="569"/>
        <v>1.5313709068604744</v>
      </c>
      <c r="K1455" s="126" t="str">
        <f t="shared" si="553"/>
        <v>DEJAR</v>
      </c>
      <c r="L1455" s="126" t="str">
        <f t="shared" si="554"/>
        <v>DEJAR</v>
      </c>
      <c r="M1455" s="126" t="str">
        <f t="shared" si="555"/>
        <v>DEJAR</v>
      </c>
    </row>
    <row r="1456" spans="1:13" x14ac:dyDescent="0.25">
      <c r="A1456" s="33" t="s">
        <v>78</v>
      </c>
      <c r="B1456" s="33">
        <v>14</v>
      </c>
      <c r="C1456" s="33" t="s">
        <v>137</v>
      </c>
      <c r="D1456" s="36">
        <v>13.687336667101691</v>
      </c>
      <c r="E1456" s="35">
        <v>15</v>
      </c>
      <c r="F1456" s="113">
        <f t="shared" si="552"/>
        <v>147.13933752930578</v>
      </c>
      <c r="G1456" s="42">
        <v>0.1</v>
      </c>
      <c r="H1456" s="33" t="s">
        <v>170</v>
      </c>
      <c r="I1456" s="107">
        <f t="shared" si="568"/>
        <v>69.737242592229606</v>
      </c>
      <c r="J1456" s="108">
        <f t="shared" si="569"/>
        <v>0.34868621296114799</v>
      </c>
      <c r="K1456" s="126" t="str">
        <f t="shared" si="553"/>
        <v>DEJAR</v>
      </c>
      <c r="L1456" s="126" t="str">
        <f t="shared" si="554"/>
        <v>DEJAR</v>
      </c>
      <c r="M1456" s="126" t="str">
        <f t="shared" si="555"/>
        <v>DEJAR</v>
      </c>
    </row>
    <row r="1457" spans="1:13" x14ac:dyDescent="0.25">
      <c r="A1457" s="33" t="s">
        <v>78</v>
      </c>
      <c r="B1457" s="33">
        <v>15</v>
      </c>
      <c r="C1457" s="33" t="s">
        <v>98</v>
      </c>
      <c r="D1457" s="36">
        <v>14.323956977199444</v>
      </c>
      <c r="E1457" s="35">
        <v>15</v>
      </c>
      <c r="F1457" s="113">
        <f t="shared" si="552"/>
        <v>161.14502893285245</v>
      </c>
      <c r="G1457" s="42">
        <v>0.1</v>
      </c>
      <c r="H1457" s="33" t="s">
        <v>170</v>
      </c>
      <c r="I1457" s="107">
        <f t="shared" si="568"/>
        <v>77.718593342580505</v>
      </c>
      <c r="J1457" s="108">
        <f t="shared" si="569"/>
        <v>0.3885929667129025</v>
      </c>
      <c r="K1457" s="126" t="str">
        <f t="shared" si="553"/>
        <v>DEJAR</v>
      </c>
      <c r="L1457" s="126" t="str">
        <f t="shared" si="554"/>
        <v>DEJAR</v>
      </c>
      <c r="M1457" s="126" t="str">
        <f t="shared" si="555"/>
        <v>DEJAR</v>
      </c>
    </row>
    <row r="1458" spans="1:13" x14ac:dyDescent="0.25">
      <c r="A1458" s="33" t="s">
        <v>78</v>
      </c>
      <c r="B1458" s="33">
        <v>16</v>
      </c>
      <c r="C1458" s="33" t="s">
        <v>98</v>
      </c>
      <c r="D1458" s="36">
        <v>21.326780388274727</v>
      </c>
      <c r="E1458" s="35">
        <v>15</v>
      </c>
      <c r="F1458" s="113">
        <f t="shared" si="552"/>
        <v>357.22470858250597</v>
      </c>
      <c r="G1458" s="42">
        <v>0.1</v>
      </c>
      <c r="H1458" s="33" t="s">
        <v>170</v>
      </c>
      <c r="I1458" s="107">
        <f t="shared" si="568"/>
        <v>200.69840720192283</v>
      </c>
      <c r="J1458" s="108">
        <f t="shared" si="569"/>
        <v>1.003492036009614</v>
      </c>
      <c r="K1458" s="126" t="str">
        <f t="shared" si="553"/>
        <v>DEJAR</v>
      </c>
      <c r="L1458" s="126" t="str">
        <f t="shared" si="554"/>
        <v>DEJAR</v>
      </c>
      <c r="M1458" s="126" t="str">
        <f t="shared" si="555"/>
        <v>DEJAR</v>
      </c>
    </row>
    <row r="1459" spans="1:13" x14ac:dyDescent="0.25">
      <c r="A1459" s="33" t="s">
        <v>78</v>
      </c>
      <c r="B1459" s="33">
        <v>17</v>
      </c>
      <c r="C1459" s="33" t="s">
        <v>138</v>
      </c>
      <c r="D1459" s="36">
        <v>26.101432714007878</v>
      </c>
      <c r="E1459" s="35">
        <v>15</v>
      </c>
      <c r="F1459" s="113">
        <f t="shared" si="552"/>
        <v>535.08107384913581</v>
      </c>
      <c r="G1459" s="42">
        <v>0.1</v>
      </c>
      <c r="H1459" s="33" t="s">
        <v>170</v>
      </c>
      <c r="I1459" s="107">
        <f t="shared" si="568"/>
        <v>324.84099204507686</v>
      </c>
      <c r="J1459" s="108">
        <f t="shared" si="569"/>
        <v>1.6242049602253843</v>
      </c>
      <c r="K1459" s="126" t="str">
        <f t="shared" si="553"/>
        <v>DEJAR</v>
      </c>
      <c r="L1459" s="126" t="str">
        <f t="shared" si="554"/>
        <v>DEJAR</v>
      </c>
      <c r="M1459" s="126" t="str">
        <f t="shared" si="555"/>
        <v>DEJAR</v>
      </c>
    </row>
    <row r="1460" spans="1:13" x14ac:dyDescent="0.25">
      <c r="A1460" s="33" t="s">
        <v>78</v>
      </c>
      <c r="B1460" s="33">
        <v>18</v>
      </c>
      <c r="C1460" s="33" t="s">
        <v>98</v>
      </c>
      <c r="D1460" s="34">
        <v>12.095785891857309</v>
      </c>
      <c r="E1460" s="35">
        <v>18</v>
      </c>
      <c r="F1460" s="113">
        <f t="shared" si="552"/>
        <v>114.91033174273529</v>
      </c>
      <c r="G1460" s="42">
        <v>0.1</v>
      </c>
      <c r="H1460" s="33" t="s">
        <v>170</v>
      </c>
      <c r="I1460" s="107">
        <f t="shared" si="568"/>
        <v>51.940529564627447</v>
      </c>
      <c r="J1460" s="108">
        <f t="shared" si="569"/>
        <v>0.25970264782313723</v>
      </c>
      <c r="K1460" s="126" t="str">
        <f t="shared" si="553"/>
        <v>DEJAR</v>
      </c>
      <c r="L1460" s="126" t="str">
        <f t="shared" si="554"/>
        <v>DEJAR</v>
      </c>
      <c r="M1460" s="126" t="str">
        <f t="shared" si="555"/>
        <v>DEJAR</v>
      </c>
    </row>
    <row r="1461" spans="1:13" x14ac:dyDescent="0.25">
      <c r="A1461" s="33" t="s">
        <v>78</v>
      </c>
      <c r="B1461" s="33">
        <v>19</v>
      </c>
      <c r="C1461" s="33" t="s">
        <v>98</v>
      </c>
      <c r="D1461" s="34">
        <v>10.504235116612925</v>
      </c>
      <c r="E1461" s="35">
        <v>8</v>
      </c>
      <c r="F1461" s="113">
        <f t="shared" si="552"/>
        <v>86.660215559445092</v>
      </c>
      <c r="G1461" s="42">
        <v>0.1</v>
      </c>
      <c r="H1461" s="33" t="s">
        <v>170</v>
      </c>
      <c r="I1461" s="107">
        <f t="shared" si="568"/>
        <v>37.108169671246159</v>
      </c>
      <c r="J1461" s="108">
        <f t="shared" si="569"/>
        <v>0.18554084835623078</v>
      </c>
      <c r="K1461" s="126" t="str">
        <f t="shared" si="553"/>
        <v>DEJAR</v>
      </c>
      <c r="L1461" s="126" t="str">
        <f t="shared" si="554"/>
        <v>DEJAR</v>
      </c>
      <c r="M1461" s="126" t="str">
        <f t="shared" si="555"/>
        <v>DEJAR</v>
      </c>
    </row>
    <row r="1462" spans="1:13" x14ac:dyDescent="0.25">
      <c r="A1462" s="33" t="s">
        <v>78</v>
      </c>
      <c r="B1462" s="33">
        <v>20</v>
      </c>
      <c r="C1462" s="33" t="s">
        <v>115</v>
      </c>
      <c r="D1462" s="34">
        <v>13.369026512052814</v>
      </c>
      <c r="E1462" s="35">
        <v>7</v>
      </c>
      <c r="F1462" s="113">
        <f t="shared" si="552"/>
        <v>140.37522520372926</v>
      </c>
      <c r="G1462" s="42">
        <v>0.1</v>
      </c>
      <c r="H1462" s="33" t="s">
        <v>170</v>
      </c>
      <c r="I1462" s="107">
        <f t="shared" si="568"/>
        <v>65.933675901847053</v>
      </c>
      <c r="J1462" s="108">
        <f t="shared" si="569"/>
        <v>0.32966837950923522</v>
      </c>
      <c r="K1462" s="126" t="str">
        <f t="shared" si="553"/>
        <v>DEJAR</v>
      </c>
      <c r="L1462" s="126" t="str">
        <f t="shared" si="554"/>
        <v>DEJAR</v>
      </c>
      <c r="M1462" s="126" t="str">
        <f t="shared" si="555"/>
        <v>DEJAR</v>
      </c>
    </row>
    <row r="1463" spans="1:13" x14ac:dyDescent="0.25">
      <c r="A1463" s="33" t="s">
        <v>78</v>
      </c>
      <c r="B1463" s="33">
        <v>21</v>
      </c>
      <c r="C1463" s="33" t="s">
        <v>107</v>
      </c>
      <c r="D1463" s="34">
        <v>31.831015504887652</v>
      </c>
      <c r="E1463" s="35">
        <v>25</v>
      </c>
      <c r="F1463" s="113">
        <f t="shared" si="552"/>
        <v>795.7779206560615</v>
      </c>
      <c r="G1463" s="42">
        <v>0.1</v>
      </c>
      <c r="H1463" s="33" t="s">
        <v>170</v>
      </c>
      <c r="I1463" s="107">
        <f t="shared" si="568"/>
        <v>521.31038051202484</v>
      </c>
      <c r="J1463" s="108">
        <f t="shared" si="569"/>
        <v>2.606551902560124</v>
      </c>
      <c r="K1463" s="126" t="str">
        <f t="shared" si="553"/>
        <v>DEJAR</v>
      </c>
      <c r="L1463" s="126" t="str">
        <f t="shared" si="554"/>
        <v>DEJAR</v>
      </c>
      <c r="M1463" s="126" t="str">
        <f t="shared" si="555"/>
        <v>DEJAR</v>
      </c>
    </row>
    <row r="1464" spans="1:13" x14ac:dyDescent="0.25">
      <c r="A1464" s="33" t="s">
        <v>78</v>
      </c>
      <c r="B1464" s="33">
        <v>23</v>
      </c>
      <c r="C1464" s="33" t="s">
        <v>98</v>
      </c>
      <c r="D1464" s="34">
        <v>12.732406201955062</v>
      </c>
      <c r="E1464" s="35">
        <v>15</v>
      </c>
      <c r="F1464" s="113">
        <f t="shared" si="552"/>
        <v>127.32446730496986</v>
      </c>
      <c r="G1464" s="42">
        <v>0.1</v>
      </c>
      <c r="H1464" s="33" t="s">
        <v>170</v>
      </c>
      <c r="I1464" s="107">
        <f t="shared" si="568"/>
        <v>58.695172426043968</v>
      </c>
      <c r="J1464" s="108">
        <f t="shared" si="569"/>
        <v>0.29347586213021981</v>
      </c>
      <c r="K1464" s="126" t="str">
        <f t="shared" si="553"/>
        <v>DEJAR</v>
      </c>
      <c r="L1464" s="126" t="str">
        <f t="shared" si="554"/>
        <v>DEJAR</v>
      </c>
      <c r="M1464" s="126" t="str">
        <f t="shared" si="555"/>
        <v>DEJAR</v>
      </c>
    </row>
    <row r="1465" spans="1:13" x14ac:dyDescent="0.25">
      <c r="A1465" s="33" t="s">
        <v>78</v>
      </c>
      <c r="B1465" s="33">
        <v>24</v>
      </c>
      <c r="C1465" s="33" t="s">
        <v>115</v>
      </c>
      <c r="D1465" s="34">
        <v>13.050716357003939</v>
      </c>
      <c r="E1465" s="35">
        <v>3</v>
      </c>
      <c r="F1465" s="113">
        <f t="shared" si="552"/>
        <v>133.77026846228395</v>
      </c>
      <c r="G1465" s="42">
        <v>0.1</v>
      </c>
      <c r="H1465" s="33" t="s">
        <v>170</v>
      </c>
      <c r="I1465" s="107">
        <f t="shared" si="568"/>
        <v>62.253363811848104</v>
      </c>
      <c r="J1465" s="108">
        <f t="shared" si="569"/>
        <v>0.31126681905924047</v>
      </c>
      <c r="K1465" s="126" t="str">
        <f t="shared" si="553"/>
        <v>DEJAR</v>
      </c>
      <c r="L1465" s="126" t="str">
        <f t="shared" si="554"/>
        <v>DEPURAR</v>
      </c>
      <c r="M1465" s="126" t="str">
        <f t="shared" si="555"/>
        <v>DEPURAR</v>
      </c>
    </row>
    <row r="1466" spans="1:13" x14ac:dyDescent="0.25">
      <c r="A1466" s="33" t="s">
        <v>78</v>
      </c>
      <c r="B1466" s="33">
        <v>25</v>
      </c>
      <c r="C1466" s="33" t="s">
        <v>96</v>
      </c>
      <c r="D1466" s="34">
        <v>50.293004497722492</v>
      </c>
      <c r="E1466" s="35">
        <v>25</v>
      </c>
      <c r="F1466" s="113">
        <f t="shared" si="552"/>
        <v>1986.580001125792</v>
      </c>
      <c r="G1466" s="42">
        <v>0.1</v>
      </c>
      <c r="H1466" s="33" t="s">
        <v>170</v>
      </c>
      <c r="I1466" s="107">
        <f t="shared" si="568"/>
        <v>1550.949032350313</v>
      </c>
      <c r="J1466" s="108">
        <f t="shared" si="569"/>
        <v>7.7547451617515648</v>
      </c>
      <c r="K1466" s="126" t="str">
        <f t="shared" si="553"/>
        <v>DEJAR</v>
      </c>
      <c r="L1466" s="126" t="str">
        <f t="shared" si="554"/>
        <v>DEJAR</v>
      </c>
      <c r="M1466" s="126" t="str">
        <f t="shared" si="555"/>
        <v>DEJAR</v>
      </c>
    </row>
    <row r="1467" spans="1:13" x14ac:dyDescent="0.25">
      <c r="A1467" s="33" t="s">
        <v>78</v>
      </c>
      <c r="B1467" s="33">
        <v>26</v>
      </c>
      <c r="C1467" s="33" t="s">
        <v>126</v>
      </c>
      <c r="D1467" s="34">
        <v>26.101432714007878</v>
      </c>
      <c r="E1467" s="35">
        <v>15</v>
      </c>
      <c r="F1467" s="113">
        <f t="shared" si="552"/>
        <v>535.08107384913581</v>
      </c>
      <c r="G1467" s="42">
        <v>0.1</v>
      </c>
      <c r="H1467" s="33" t="s">
        <v>170</v>
      </c>
      <c r="I1467" s="107">
        <f t="shared" si="568"/>
        <v>324.84099204507686</v>
      </c>
      <c r="J1467" s="108">
        <f t="shared" si="569"/>
        <v>1.6242049602253843</v>
      </c>
      <c r="K1467" s="126" t="str">
        <f t="shared" si="553"/>
        <v>DEJAR</v>
      </c>
      <c r="L1467" s="126" t="str">
        <f t="shared" si="554"/>
        <v>DEJAR</v>
      </c>
      <c r="M1467" s="126" t="str">
        <f t="shared" si="555"/>
        <v>DEJAR</v>
      </c>
    </row>
    <row r="1468" spans="1:13" x14ac:dyDescent="0.25">
      <c r="A1468" s="33" t="s">
        <v>78</v>
      </c>
      <c r="B1468" s="33">
        <v>28</v>
      </c>
      <c r="C1468" s="33" t="s">
        <v>98</v>
      </c>
      <c r="D1468" s="34">
        <v>12.732406201955062</v>
      </c>
      <c r="E1468" s="35">
        <v>15</v>
      </c>
      <c r="F1468" s="113">
        <f t="shared" si="552"/>
        <v>127.32446730496986</v>
      </c>
      <c r="G1468" s="42">
        <v>0.1</v>
      </c>
      <c r="H1468" s="33" t="s">
        <v>170</v>
      </c>
      <c r="I1468" s="107">
        <f t="shared" si="568"/>
        <v>58.695172426043968</v>
      </c>
      <c r="J1468" s="108">
        <f t="shared" si="569"/>
        <v>0.29347586213021981</v>
      </c>
      <c r="K1468" s="126" t="str">
        <f t="shared" si="553"/>
        <v>DEJAR</v>
      </c>
      <c r="L1468" s="126" t="str">
        <f t="shared" si="554"/>
        <v>DEJAR</v>
      </c>
      <c r="M1468" s="126" t="str">
        <f t="shared" si="555"/>
        <v>DEJAR</v>
      </c>
    </row>
    <row r="1469" spans="1:13" x14ac:dyDescent="0.25">
      <c r="A1469" s="33" t="s">
        <v>78</v>
      </c>
      <c r="B1469" s="33">
        <v>30</v>
      </c>
      <c r="C1469" s="33" t="s">
        <v>98</v>
      </c>
      <c r="D1469" s="34">
        <v>13.050716357003939</v>
      </c>
      <c r="E1469" s="35">
        <v>15</v>
      </c>
      <c r="F1469" s="113">
        <f t="shared" si="552"/>
        <v>133.77026846228395</v>
      </c>
      <c r="G1469" s="42">
        <v>0.1</v>
      </c>
      <c r="H1469" s="33" t="s">
        <v>170</v>
      </c>
      <c r="I1469" s="107">
        <f t="shared" si="568"/>
        <v>62.253363811848104</v>
      </c>
      <c r="J1469" s="108">
        <f t="shared" si="569"/>
        <v>0.31126681905924047</v>
      </c>
      <c r="K1469" s="126" t="str">
        <f t="shared" si="553"/>
        <v>DEJAR</v>
      </c>
      <c r="L1469" s="126" t="str">
        <f t="shared" si="554"/>
        <v>DEJAR</v>
      </c>
      <c r="M1469" s="126" t="str">
        <f t="shared" si="555"/>
        <v>DEJAR</v>
      </c>
    </row>
    <row r="1470" spans="1:13" x14ac:dyDescent="0.25">
      <c r="A1470" s="33" t="s">
        <v>78</v>
      </c>
      <c r="B1470" s="33">
        <v>31</v>
      </c>
      <c r="C1470" s="33" t="s">
        <v>98</v>
      </c>
      <c r="D1470" s="34">
        <v>16.552128062541581</v>
      </c>
      <c r="E1470" s="35">
        <v>8</v>
      </c>
      <c r="F1470" s="113">
        <f t="shared" si="552"/>
        <v>215.17834974539909</v>
      </c>
      <c r="G1470" s="42">
        <v>0.1</v>
      </c>
      <c r="H1470" s="33" t="s">
        <v>170</v>
      </c>
      <c r="I1470" s="107">
        <f t="shared" si="568"/>
        <v>109.69516921537372</v>
      </c>
      <c r="J1470" s="108">
        <f t="shared" si="569"/>
        <v>0.54847584607686861</v>
      </c>
      <c r="K1470" s="126" t="str">
        <f t="shared" si="553"/>
        <v>DEJAR</v>
      </c>
      <c r="L1470" s="126" t="str">
        <f t="shared" si="554"/>
        <v>DEJAR</v>
      </c>
      <c r="M1470" s="126" t="str">
        <f t="shared" si="555"/>
        <v>DEJAR</v>
      </c>
    </row>
    <row r="1471" spans="1:13" x14ac:dyDescent="0.25">
      <c r="A1471" s="33" t="s">
        <v>78</v>
      </c>
      <c r="B1471" s="33">
        <v>32</v>
      </c>
      <c r="C1471" s="33" t="s">
        <v>137</v>
      </c>
      <c r="D1471" s="34">
        <v>22.91833116351911</v>
      </c>
      <c r="E1471" s="35">
        <v>15</v>
      </c>
      <c r="F1471" s="113">
        <f t="shared" si="552"/>
        <v>412.53127406810228</v>
      </c>
      <c r="G1471" s="42">
        <v>0.1</v>
      </c>
      <c r="H1471" s="33" t="s">
        <v>170</v>
      </c>
      <c r="I1471" s="107">
        <f t="shared" si="568"/>
        <v>238.25770348900747</v>
      </c>
      <c r="J1471" s="108">
        <f t="shared" si="569"/>
        <v>1.1912885174450372</v>
      </c>
      <c r="K1471" s="126" t="str">
        <f t="shared" si="553"/>
        <v>DEJAR</v>
      </c>
      <c r="L1471" s="126" t="str">
        <f t="shared" si="554"/>
        <v>DEJAR</v>
      </c>
      <c r="M1471" s="126" t="str">
        <f t="shared" si="555"/>
        <v>DEJAR</v>
      </c>
    </row>
    <row r="1472" spans="1:13" x14ac:dyDescent="0.25">
      <c r="A1472" s="33" t="s">
        <v>78</v>
      </c>
      <c r="B1472" s="33">
        <v>33</v>
      </c>
      <c r="C1472" s="33" t="s">
        <v>99</v>
      </c>
      <c r="D1472" s="34">
        <v>16.870438217590458</v>
      </c>
      <c r="E1472" s="35">
        <v>8</v>
      </c>
      <c r="F1472" s="113">
        <f t="shared" si="552"/>
        <v>223.53401791228774</v>
      </c>
      <c r="G1472" s="42">
        <v>0.1</v>
      </c>
      <c r="H1472" s="33" t="s">
        <v>170</v>
      </c>
      <c r="I1472" s="107">
        <f t="shared" si="568"/>
        <v>114.79028939810112</v>
      </c>
      <c r="J1472" s="108">
        <f t="shared" si="569"/>
        <v>0.5739514469905056</v>
      </c>
      <c r="K1472" s="126" t="str">
        <f t="shared" si="553"/>
        <v>DEJAR</v>
      </c>
      <c r="L1472" s="126" t="str">
        <f t="shared" si="554"/>
        <v>DEJAR</v>
      </c>
      <c r="M1472" s="126" t="str">
        <f t="shared" si="555"/>
        <v>DEJAR</v>
      </c>
    </row>
    <row r="1473" spans="1:13" x14ac:dyDescent="0.25">
      <c r="A1473" s="33" t="s">
        <v>78</v>
      </c>
      <c r="B1473" s="33">
        <v>34</v>
      </c>
      <c r="C1473" s="33" t="s">
        <v>96</v>
      </c>
      <c r="D1473" s="34">
        <v>55.38596697850452</v>
      </c>
      <c r="E1473" s="35">
        <v>25</v>
      </c>
      <c r="F1473" s="113">
        <f t="shared" si="552"/>
        <v>2409.2972325782921</v>
      </c>
      <c r="G1473" s="42">
        <v>0.1</v>
      </c>
      <c r="H1473" s="33" t="s">
        <v>170</v>
      </c>
      <c r="I1473" s="107">
        <f t="shared" si="568"/>
        <v>1951.8566183156058</v>
      </c>
      <c r="J1473" s="108">
        <f t="shared" si="569"/>
        <v>9.7592830915780286</v>
      </c>
      <c r="K1473" s="126" t="str">
        <f t="shared" si="553"/>
        <v>DEJAR</v>
      </c>
      <c r="L1473" s="126" t="str">
        <f t="shared" si="554"/>
        <v>DEJAR</v>
      </c>
      <c r="M1473" s="126" t="str">
        <f t="shared" si="555"/>
        <v>DEJAR</v>
      </c>
    </row>
    <row r="1474" spans="1:13" x14ac:dyDescent="0.25">
      <c r="A1474" s="33" t="s">
        <v>78</v>
      </c>
      <c r="B1474" s="33">
        <v>35</v>
      </c>
      <c r="C1474" s="33" t="s">
        <v>101</v>
      </c>
      <c r="D1474" s="34">
        <v>22.91833116351911</v>
      </c>
      <c r="E1474" s="35">
        <v>15</v>
      </c>
      <c r="F1474" s="113">
        <f t="shared" si="552"/>
        <v>412.53127406810228</v>
      </c>
      <c r="G1474" s="42">
        <v>0.1</v>
      </c>
      <c r="H1474" s="33" t="s">
        <v>170</v>
      </c>
      <c r="I1474" s="107">
        <f t="shared" si="568"/>
        <v>238.25770348900747</v>
      </c>
      <c r="J1474" s="108">
        <f t="shared" si="569"/>
        <v>1.1912885174450372</v>
      </c>
      <c r="K1474" s="126" t="str">
        <f t="shared" si="553"/>
        <v>DEJAR</v>
      </c>
      <c r="L1474" s="126" t="str">
        <f t="shared" si="554"/>
        <v>DEJAR</v>
      </c>
      <c r="M1474" s="126" t="str">
        <f t="shared" si="555"/>
        <v>DEJAR</v>
      </c>
    </row>
    <row r="1475" spans="1:13" x14ac:dyDescent="0.25">
      <c r="A1475" s="33" t="s">
        <v>78</v>
      </c>
      <c r="B1475" s="33">
        <v>36</v>
      </c>
      <c r="C1475" s="33" t="s">
        <v>137</v>
      </c>
      <c r="D1475" s="34">
        <v>13.369026512052814</v>
      </c>
      <c r="E1475" s="35">
        <v>8</v>
      </c>
      <c r="F1475" s="113">
        <f t="shared" ref="F1475:F1538" si="570">(3.1416/4)*D1475^2</f>
        <v>140.37522520372926</v>
      </c>
      <c r="G1475" s="42">
        <v>0.1</v>
      </c>
      <c r="H1475" s="33" t="s">
        <v>170</v>
      </c>
      <c r="I1475" s="107">
        <f t="shared" si="568"/>
        <v>65.933675901847053</v>
      </c>
      <c r="J1475" s="108">
        <f t="shared" si="569"/>
        <v>0.32966837950923522</v>
      </c>
      <c r="K1475" s="126" t="str">
        <f t="shared" ref="K1475:K1538" si="571">+IF(D1475&gt;=10,"DEJAR","DEPURAR")</f>
        <v>DEJAR</v>
      </c>
      <c r="L1475" s="126" t="str">
        <f t="shared" ref="L1475:L1538" si="572">+IF(E1475&gt;=5,"DEJAR","DEPURAR")</f>
        <v>DEJAR</v>
      </c>
      <c r="M1475" s="126" t="str">
        <f t="shared" ref="M1475:M1538" si="573">+IF(AND(K1475="DEJAR",L1475="DEJAR"),"DEJAR","DEPURAR")</f>
        <v>DEJAR</v>
      </c>
    </row>
    <row r="1476" spans="1:13" x14ac:dyDescent="0.25">
      <c r="A1476" s="33" t="s">
        <v>78</v>
      </c>
      <c r="B1476" s="33">
        <v>37</v>
      </c>
      <c r="C1476" s="33" t="s">
        <v>96</v>
      </c>
      <c r="D1476" s="34">
        <v>40.107079536158444</v>
      </c>
      <c r="E1476" s="35">
        <v>25</v>
      </c>
      <c r="F1476" s="113">
        <f t="shared" si="570"/>
        <v>1263.3770268335634</v>
      </c>
      <c r="G1476" s="42">
        <v>0.1</v>
      </c>
      <c r="H1476" s="33" t="s">
        <v>170</v>
      </c>
      <c r="I1476" s="107">
        <f t="shared" si="568"/>
        <v>904.3375641398477</v>
      </c>
      <c r="J1476" s="108">
        <f t="shared" si="569"/>
        <v>4.5216878206992384</v>
      </c>
      <c r="K1476" s="126" t="str">
        <f t="shared" si="571"/>
        <v>DEJAR</v>
      </c>
      <c r="L1476" s="126" t="str">
        <f t="shared" si="572"/>
        <v>DEJAR</v>
      </c>
      <c r="M1476" s="126" t="str">
        <f t="shared" si="573"/>
        <v>DEJAR</v>
      </c>
    </row>
    <row r="1477" spans="1:13" x14ac:dyDescent="0.25">
      <c r="A1477" s="33" t="s">
        <v>78</v>
      </c>
      <c r="B1477" s="33">
        <v>38</v>
      </c>
      <c r="C1477" s="33" t="s">
        <v>105</v>
      </c>
      <c r="D1477" s="34">
        <v>48.383143567429236</v>
      </c>
      <c r="E1477" s="35">
        <v>10</v>
      </c>
      <c r="F1477" s="113">
        <f t="shared" si="570"/>
        <v>1838.5653078837647</v>
      </c>
      <c r="G1477" s="42">
        <v>0.1</v>
      </c>
      <c r="H1477" s="33" t="s">
        <v>170</v>
      </c>
      <c r="I1477" s="107">
        <f t="shared" si="568"/>
        <v>1414.2376116932862</v>
      </c>
      <c r="J1477" s="108">
        <f t="shared" si="569"/>
        <v>7.0711880584664311</v>
      </c>
      <c r="K1477" s="126" t="str">
        <f t="shared" si="571"/>
        <v>DEJAR</v>
      </c>
      <c r="L1477" s="126" t="str">
        <f t="shared" si="572"/>
        <v>DEJAR</v>
      </c>
      <c r="M1477" s="126" t="str">
        <f t="shared" si="573"/>
        <v>DEJAR</v>
      </c>
    </row>
    <row r="1478" spans="1:13" x14ac:dyDescent="0.25">
      <c r="A1478" s="33" t="s">
        <v>78</v>
      </c>
      <c r="B1478" s="33">
        <v>39</v>
      </c>
      <c r="C1478" s="33" t="s">
        <v>105</v>
      </c>
      <c r="D1478" s="34">
        <v>46.473282637135974</v>
      </c>
      <c r="E1478" s="35">
        <v>25</v>
      </c>
      <c r="F1478" s="113">
        <f t="shared" si="570"/>
        <v>1696.2802156704608</v>
      </c>
      <c r="G1478" s="42">
        <v>0.1</v>
      </c>
      <c r="H1478" s="33" t="s">
        <v>170</v>
      </c>
      <c r="I1478" s="107">
        <f t="shared" si="568"/>
        <v>1284.792663849099</v>
      </c>
      <c r="J1478" s="108">
        <f t="shared" si="569"/>
        <v>6.4239633192454946</v>
      </c>
      <c r="K1478" s="126" t="str">
        <f t="shared" si="571"/>
        <v>DEJAR</v>
      </c>
      <c r="L1478" s="126" t="str">
        <f t="shared" si="572"/>
        <v>DEJAR</v>
      </c>
      <c r="M1478" s="126" t="str">
        <f t="shared" si="573"/>
        <v>DEJAR</v>
      </c>
    </row>
    <row r="1479" spans="1:13" x14ac:dyDescent="0.25">
      <c r="A1479" s="33" t="s">
        <v>78</v>
      </c>
      <c r="B1479" s="33">
        <v>40</v>
      </c>
      <c r="C1479" s="33" t="s">
        <v>98</v>
      </c>
      <c r="D1479" s="34">
        <v>13.687336667101691</v>
      </c>
      <c r="E1479" s="35">
        <v>8</v>
      </c>
      <c r="F1479" s="113">
        <f t="shared" si="570"/>
        <v>147.13933752930578</v>
      </c>
      <c r="G1479" s="42">
        <v>0.1</v>
      </c>
      <c r="H1479" s="33" t="s">
        <v>170</v>
      </c>
      <c r="I1479" s="107">
        <f t="shared" si="568"/>
        <v>69.737242592229606</v>
      </c>
      <c r="J1479" s="108">
        <f t="shared" si="569"/>
        <v>0.34868621296114799</v>
      </c>
      <c r="K1479" s="126" t="str">
        <f t="shared" si="571"/>
        <v>DEJAR</v>
      </c>
      <c r="L1479" s="126" t="str">
        <f t="shared" si="572"/>
        <v>DEJAR</v>
      </c>
      <c r="M1479" s="126" t="str">
        <f t="shared" si="573"/>
        <v>DEJAR</v>
      </c>
    </row>
    <row r="1480" spans="1:13" x14ac:dyDescent="0.25">
      <c r="A1480" s="33" t="s">
        <v>78</v>
      </c>
      <c r="B1480" s="33">
        <v>41</v>
      </c>
      <c r="C1480" s="33" t="s">
        <v>98</v>
      </c>
      <c r="D1480" s="34">
        <v>10.504235116612925</v>
      </c>
      <c r="E1480" s="35">
        <v>8</v>
      </c>
      <c r="F1480" s="113">
        <f t="shared" si="570"/>
        <v>86.660215559445092</v>
      </c>
      <c r="G1480" s="42">
        <v>0.1</v>
      </c>
      <c r="H1480" s="33" t="s">
        <v>170</v>
      </c>
      <c r="I1480" s="107">
        <f t="shared" si="568"/>
        <v>37.108169671246159</v>
      </c>
      <c r="J1480" s="108">
        <f t="shared" si="569"/>
        <v>0.18554084835623078</v>
      </c>
      <c r="K1480" s="126" t="str">
        <f t="shared" si="571"/>
        <v>DEJAR</v>
      </c>
      <c r="L1480" s="126" t="str">
        <f t="shared" si="572"/>
        <v>DEJAR</v>
      </c>
      <c r="M1480" s="126" t="str">
        <f t="shared" si="573"/>
        <v>DEJAR</v>
      </c>
    </row>
    <row r="1481" spans="1:13" x14ac:dyDescent="0.25">
      <c r="A1481" s="33" t="s">
        <v>79</v>
      </c>
      <c r="B1481" s="33">
        <v>1</v>
      </c>
      <c r="C1481" s="33" t="s">
        <v>98</v>
      </c>
      <c r="D1481" s="34">
        <v>16.233817907492703</v>
      </c>
      <c r="E1481" s="42">
        <v>12</v>
      </c>
      <c r="F1481" s="113">
        <f t="shared" si="570"/>
        <v>206.98183716264163</v>
      </c>
      <c r="G1481" s="42">
        <v>0.1</v>
      </c>
      <c r="H1481" s="33" t="s">
        <v>170</v>
      </c>
      <c r="I1481" s="107">
        <f t="shared" si="568"/>
        <v>104.73382464001311</v>
      </c>
      <c r="J1481" s="108">
        <f t="shared" si="569"/>
        <v>0.52366912320006553</v>
      </c>
      <c r="K1481" s="126" t="str">
        <f t="shared" si="571"/>
        <v>DEJAR</v>
      </c>
      <c r="L1481" s="126" t="str">
        <f t="shared" si="572"/>
        <v>DEJAR</v>
      </c>
      <c r="M1481" s="126" t="str">
        <f t="shared" si="573"/>
        <v>DEJAR</v>
      </c>
    </row>
    <row r="1482" spans="1:13" x14ac:dyDescent="0.25">
      <c r="A1482" s="33" t="s">
        <v>79</v>
      </c>
      <c r="B1482" s="33">
        <v>2</v>
      </c>
      <c r="C1482" s="33" t="s">
        <v>133</v>
      </c>
      <c r="D1482" s="34">
        <v>16.552128062541581</v>
      </c>
      <c r="E1482" s="42">
        <v>5</v>
      </c>
      <c r="F1482" s="113">
        <f t="shared" si="570"/>
        <v>215.17834974539909</v>
      </c>
      <c r="G1482" s="42">
        <v>0.1</v>
      </c>
      <c r="H1482" s="33" t="s">
        <v>170</v>
      </c>
      <c r="I1482" s="107">
        <f t="shared" si="568"/>
        <v>109.69516921537372</v>
      </c>
      <c r="J1482" s="108">
        <f t="shared" si="569"/>
        <v>0.54847584607686861</v>
      </c>
      <c r="K1482" s="126" t="str">
        <f t="shared" si="571"/>
        <v>DEJAR</v>
      </c>
      <c r="L1482" s="126" t="str">
        <f t="shared" si="572"/>
        <v>DEJAR</v>
      </c>
      <c r="M1482" s="126" t="str">
        <f t="shared" si="573"/>
        <v>DEJAR</v>
      </c>
    </row>
    <row r="1483" spans="1:13" x14ac:dyDescent="0.25">
      <c r="A1483" s="33" t="s">
        <v>79</v>
      </c>
      <c r="B1483" s="33">
        <v>4</v>
      </c>
      <c r="C1483" s="33" t="s">
        <v>127</v>
      </c>
      <c r="D1483" s="34">
        <v>13.687336667101691</v>
      </c>
      <c r="E1483" s="42">
        <v>8</v>
      </c>
      <c r="F1483" s="113">
        <f t="shared" si="570"/>
        <v>147.13933752930578</v>
      </c>
      <c r="G1483" s="42">
        <v>0.1</v>
      </c>
      <c r="H1483" s="33" t="s">
        <v>170</v>
      </c>
      <c r="I1483" s="107">
        <f t="shared" si="568"/>
        <v>69.737242592229606</v>
      </c>
      <c r="J1483" s="108">
        <f t="shared" si="569"/>
        <v>0.34868621296114799</v>
      </c>
      <c r="K1483" s="126" t="str">
        <f t="shared" si="571"/>
        <v>DEJAR</v>
      </c>
      <c r="L1483" s="126" t="str">
        <f t="shared" si="572"/>
        <v>DEJAR</v>
      </c>
      <c r="M1483" s="126" t="str">
        <f t="shared" si="573"/>
        <v>DEJAR</v>
      </c>
    </row>
    <row r="1484" spans="1:13" x14ac:dyDescent="0.25">
      <c r="A1484" s="33" t="s">
        <v>79</v>
      </c>
      <c r="B1484" s="33">
        <v>5</v>
      </c>
      <c r="C1484" s="33" t="s">
        <v>97</v>
      </c>
      <c r="D1484" s="34">
        <v>18.46198899283484</v>
      </c>
      <c r="E1484" s="35">
        <v>2</v>
      </c>
      <c r="F1484" s="113">
        <f t="shared" si="570"/>
        <v>267.69969250869912</v>
      </c>
      <c r="G1484" s="42">
        <v>0.1</v>
      </c>
      <c r="H1484" s="33" t="s">
        <v>153</v>
      </c>
      <c r="I1484" s="109">
        <f>6.666+(12.826*(E1484)^0.5)*LN(E1484)</f>
        <v>19.238790948127587</v>
      </c>
      <c r="J1484" s="108">
        <f>(I1484/1000)*0.5/G1484</f>
        <v>9.6193954740637924E-2</v>
      </c>
      <c r="K1484" s="126" t="str">
        <f t="shared" si="571"/>
        <v>DEJAR</v>
      </c>
      <c r="L1484" s="126" t="str">
        <f t="shared" si="572"/>
        <v>DEPURAR</v>
      </c>
      <c r="M1484" s="126" t="str">
        <f t="shared" si="573"/>
        <v>DEPURAR</v>
      </c>
    </row>
    <row r="1485" spans="1:13" x14ac:dyDescent="0.25">
      <c r="A1485" s="33" t="s">
        <v>79</v>
      </c>
      <c r="B1485" s="33">
        <v>6</v>
      </c>
      <c r="C1485" s="33" t="s">
        <v>98</v>
      </c>
      <c r="D1485" s="34">
        <v>28.647913954398888</v>
      </c>
      <c r="E1485" s="35">
        <v>25</v>
      </c>
      <c r="F1485" s="113">
        <f t="shared" si="570"/>
        <v>644.58011573140982</v>
      </c>
      <c r="G1485" s="42">
        <v>0.1</v>
      </c>
      <c r="H1485" s="33" t="s">
        <v>170</v>
      </c>
      <c r="I1485" s="107">
        <f t="shared" ref="I1485:I1497" si="574">0.13647*D1485^2.38351</f>
        <v>405.53929002221889</v>
      </c>
      <c r="J1485" s="108">
        <f t="shared" ref="J1485:J1497" si="575">(I1485/1000)*0.5/G1485</f>
        <v>2.0276964501110943</v>
      </c>
      <c r="K1485" s="126" t="str">
        <f t="shared" si="571"/>
        <v>DEJAR</v>
      </c>
      <c r="L1485" s="126" t="str">
        <f t="shared" si="572"/>
        <v>DEJAR</v>
      </c>
      <c r="M1485" s="126" t="str">
        <f t="shared" si="573"/>
        <v>DEJAR</v>
      </c>
    </row>
    <row r="1486" spans="1:13" x14ac:dyDescent="0.25">
      <c r="A1486" s="33" t="s">
        <v>79</v>
      </c>
      <c r="B1486" s="33">
        <v>7</v>
      </c>
      <c r="C1486" s="33" t="s">
        <v>98</v>
      </c>
      <c r="D1486" s="34">
        <v>15.278887442346074</v>
      </c>
      <c r="E1486" s="35">
        <v>10</v>
      </c>
      <c r="F1486" s="113">
        <f t="shared" si="570"/>
        <v>183.34723291915657</v>
      </c>
      <c r="G1486" s="42">
        <v>0.1</v>
      </c>
      <c r="H1486" s="33" t="s">
        <v>170</v>
      </c>
      <c r="I1486" s="107">
        <f t="shared" si="574"/>
        <v>90.642458108728349</v>
      </c>
      <c r="J1486" s="108">
        <f t="shared" si="575"/>
        <v>0.45321229054364176</v>
      </c>
      <c r="K1486" s="126" t="str">
        <f t="shared" si="571"/>
        <v>DEJAR</v>
      </c>
      <c r="L1486" s="126" t="str">
        <f t="shared" si="572"/>
        <v>DEJAR</v>
      </c>
      <c r="M1486" s="126" t="str">
        <f t="shared" si="573"/>
        <v>DEJAR</v>
      </c>
    </row>
    <row r="1487" spans="1:13" x14ac:dyDescent="0.25">
      <c r="A1487" s="33" t="s">
        <v>79</v>
      </c>
      <c r="B1487" s="33">
        <v>10</v>
      </c>
      <c r="C1487" s="33" t="s">
        <v>101</v>
      </c>
      <c r="D1487" s="36">
        <v>29.602844419545519</v>
      </c>
      <c r="E1487" s="35">
        <v>10</v>
      </c>
      <c r="F1487" s="113">
        <f t="shared" si="570"/>
        <v>688.26832357542776</v>
      </c>
      <c r="G1487" s="42">
        <v>0.1</v>
      </c>
      <c r="H1487" s="33" t="s">
        <v>170</v>
      </c>
      <c r="I1487" s="107">
        <f t="shared" si="574"/>
        <v>438.50562179287272</v>
      </c>
      <c r="J1487" s="108">
        <f t="shared" si="575"/>
        <v>2.1925281089643636</v>
      </c>
      <c r="K1487" s="126" t="str">
        <f t="shared" si="571"/>
        <v>DEJAR</v>
      </c>
      <c r="L1487" s="126" t="str">
        <f t="shared" si="572"/>
        <v>DEJAR</v>
      </c>
      <c r="M1487" s="126" t="str">
        <f t="shared" si="573"/>
        <v>DEJAR</v>
      </c>
    </row>
    <row r="1488" spans="1:13" x14ac:dyDescent="0.25">
      <c r="A1488" s="33" t="s">
        <v>79</v>
      </c>
      <c r="B1488" s="33">
        <v>11</v>
      </c>
      <c r="C1488" s="33" t="s">
        <v>99</v>
      </c>
      <c r="D1488" s="36">
        <v>11.459165581759555</v>
      </c>
      <c r="E1488" s="35">
        <v>8</v>
      </c>
      <c r="F1488" s="113">
        <f t="shared" si="570"/>
        <v>103.13281851702557</v>
      </c>
      <c r="G1488" s="42">
        <v>0.1</v>
      </c>
      <c r="H1488" s="33" t="s">
        <v>170</v>
      </c>
      <c r="I1488" s="107">
        <f t="shared" si="574"/>
        <v>45.660319539408313</v>
      </c>
      <c r="J1488" s="108">
        <f t="shared" si="575"/>
        <v>0.22830159769704156</v>
      </c>
      <c r="K1488" s="126" t="str">
        <f t="shared" si="571"/>
        <v>DEJAR</v>
      </c>
      <c r="L1488" s="126" t="str">
        <f t="shared" si="572"/>
        <v>DEJAR</v>
      </c>
      <c r="M1488" s="126" t="str">
        <f t="shared" si="573"/>
        <v>DEJAR</v>
      </c>
    </row>
    <row r="1489" spans="1:13" x14ac:dyDescent="0.25">
      <c r="A1489" s="33" t="s">
        <v>79</v>
      </c>
      <c r="B1489" s="33">
        <v>12</v>
      </c>
      <c r="C1489" s="33" t="s">
        <v>105</v>
      </c>
      <c r="D1489" s="36">
        <v>30.23946472964327</v>
      </c>
      <c r="E1489" s="35">
        <v>25</v>
      </c>
      <c r="F1489" s="113">
        <f t="shared" si="570"/>
        <v>718.18957339209555</v>
      </c>
      <c r="G1489" s="42">
        <v>0.1</v>
      </c>
      <c r="H1489" s="33" t="s">
        <v>170</v>
      </c>
      <c r="I1489" s="107">
        <f t="shared" si="574"/>
        <v>461.31796044128259</v>
      </c>
      <c r="J1489" s="108">
        <f t="shared" si="575"/>
        <v>2.3065898022064126</v>
      </c>
      <c r="K1489" s="126" t="str">
        <f t="shared" si="571"/>
        <v>DEJAR</v>
      </c>
      <c r="L1489" s="126" t="str">
        <f t="shared" si="572"/>
        <v>DEJAR</v>
      </c>
      <c r="M1489" s="126" t="str">
        <f t="shared" si="573"/>
        <v>DEJAR</v>
      </c>
    </row>
    <row r="1490" spans="1:13" x14ac:dyDescent="0.25">
      <c r="A1490" s="33" t="s">
        <v>79</v>
      </c>
      <c r="B1490" s="33">
        <v>13</v>
      </c>
      <c r="C1490" s="33" t="s">
        <v>106</v>
      </c>
      <c r="D1490" s="36">
        <v>11.777475736808432</v>
      </c>
      <c r="E1490" s="35">
        <v>12</v>
      </c>
      <c r="F1490" s="113">
        <f t="shared" si="570"/>
        <v>108.94199733781484</v>
      </c>
      <c r="G1490" s="42">
        <v>0.1</v>
      </c>
      <c r="H1490" s="33" t="s">
        <v>170</v>
      </c>
      <c r="I1490" s="107">
        <f t="shared" si="574"/>
        <v>48.741721531207368</v>
      </c>
      <c r="J1490" s="108">
        <f t="shared" si="575"/>
        <v>0.2437086076560368</v>
      </c>
      <c r="K1490" s="126" t="str">
        <f t="shared" si="571"/>
        <v>DEJAR</v>
      </c>
      <c r="L1490" s="126" t="str">
        <f t="shared" si="572"/>
        <v>DEJAR</v>
      </c>
      <c r="M1490" s="126" t="str">
        <f t="shared" si="573"/>
        <v>DEJAR</v>
      </c>
    </row>
    <row r="1491" spans="1:13" x14ac:dyDescent="0.25">
      <c r="A1491" s="33" t="s">
        <v>79</v>
      </c>
      <c r="B1491" s="33">
        <v>14</v>
      </c>
      <c r="C1491" s="33" t="s">
        <v>98</v>
      </c>
      <c r="D1491" s="36">
        <v>12.732406201955062</v>
      </c>
      <c r="E1491" s="35">
        <v>15</v>
      </c>
      <c r="F1491" s="113">
        <f t="shared" si="570"/>
        <v>127.32446730496986</v>
      </c>
      <c r="G1491" s="42">
        <v>0.1</v>
      </c>
      <c r="H1491" s="33" t="s">
        <v>170</v>
      </c>
      <c r="I1491" s="107">
        <f t="shared" si="574"/>
        <v>58.695172426043968</v>
      </c>
      <c r="J1491" s="108">
        <f t="shared" si="575"/>
        <v>0.29347586213021981</v>
      </c>
      <c r="K1491" s="126" t="str">
        <f t="shared" si="571"/>
        <v>DEJAR</v>
      </c>
      <c r="L1491" s="126" t="str">
        <f t="shared" si="572"/>
        <v>DEJAR</v>
      </c>
      <c r="M1491" s="126" t="str">
        <f t="shared" si="573"/>
        <v>DEJAR</v>
      </c>
    </row>
    <row r="1492" spans="1:13" x14ac:dyDescent="0.25">
      <c r="A1492" s="33" t="s">
        <v>79</v>
      </c>
      <c r="B1492" s="33">
        <v>15</v>
      </c>
      <c r="C1492" s="33" t="s">
        <v>101</v>
      </c>
      <c r="D1492" s="36">
        <v>101.85924961564049</v>
      </c>
      <c r="E1492" s="35">
        <v>30</v>
      </c>
      <c r="F1492" s="113">
        <f t="shared" si="570"/>
        <v>8148.7659075180709</v>
      </c>
      <c r="G1492" s="42">
        <v>0.1</v>
      </c>
      <c r="H1492" s="33" t="s">
        <v>170</v>
      </c>
      <c r="I1492" s="107">
        <f t="shared" si="574"/>
        <v>8339.2385564349042</v>
      </c>
      <c r="J1492" s="108">
        <f t="shared" si="575"/>
        <v>41.696192782174514</v>
      </c>
      <c r="K1492" s="126" t="str">
        <f t="shared" si="571"/>
        <v>DEJAR</v>
      </c>
      <c r="L1492" s="126" t="str">
        <f t="shared" si="572"/>
        <v>DEJAR</v>
      </c>
      <c r="M1492" s="126" t="str">
        <f t="shared" si="573"/>
        <v>DEJAR</v>
      </c>
    </row>
    <row r="1493" spans="1:13" x14ac:dyDescent="0.25">
      <c r="A1493" s="33" t="s">
        <v>79</v>
      </c>
      <c r="B1493" s="33">
        <v>16</v>
      </c>
      <c r="C1493" s="33" t="s">
        <v>98</v>
      </c>
      <c r="D1493" s="36">
        <v>12.095785891857309</v>
      </c>
      <c r="E1493" s="35">
        <v>10</v>
      </c>
      <c r="F1493" s="113">
        <f t="shared" si="570"/>
        <v>114.91033174273529</v>
      </c>
      <c r="G1493" s="42">
        <v>0.1</v>
      </c>
      <c r="H1493" s="33" t="s">
        <v>170</v>
      </c>
      <c r="I1493" s="107">
        <f t="shared" si="574"/>
        <v>51.940529564627447</v>
      </c>
      <c r="J1493" s="108">
        <f t="shared" si="575"/>
        <v>0.25970264782313723</v>
      </c>
      <c r="K1493" s="126" t="str">
        <f t="shared" si="571"/>
        <v>DEJAR</v>
      </c>
      <c r="L1493" s="126" t="str">
        <f t="shared" si="572"/>
        <v>DEJAR</v>
      </c>
      <c r="M1493" s="126" t="str">
        <f t="shared" si="573"/>
        <v>DEJAR</v>
      </c>
    </row>
    <row r="1494" spans="1:13" x14ac:dyDescent="0.25">
      <c r="A1494" s="33" t="s">
        <v>79</v>
      </c>
      <c r="B1494" s="33">
        <v>17</v>
      </c>
      <c r="C1494" s="33" t="s">
        <v>105</v>
      </c>
      <c r="D1494" s="36">
        <v>12.732406201955062</v>
      </c>
      <c r="E1494" s="35">
        <v>10</v>
      </c>
      <c r="F1494" s="113">
        <f t="shared" si="570"/>
        <v>127.32446730496986</v>
      </c>
      <c r="G1494" s="42">
        <v>0.1</v>
      </c>
      <c r="H1494" s="33" t="s">
        <v>170</v>
      </c>
      <c r="I1494" s="107">
        <f t="shared" si="574"/>
        <v>58.695172426043968</v>
      </c>
      <c r="J1494" s="108">
        <f t="shared" si="575"/>
        <v>0.29347586213021981</v>
      </c>
      <c r="K1494" s="126" t="str">
        <f t="shared" si="571"/>
        <v>DEJAR</v>
      </c>
      <c r="L1494" s="126" t="str">
        <f t="shared" si="572"/>
        <v>DEJAR</v>
      </c>
      <c r="M1494" s="126" t="str">
        <f t="shared" si="573"/>
        <v>DEJAR</v>
      </c>
    </row>
    <row r="1495" spans="1:13" x14ac:dyDescent="0.25">
      <c r="A1495" s="33" t="s">
        <v>79</v>
      </c>
      <c r="B1495" s="33">
        <v>18</v>
      </c>
      <c r="C1495" s="33" t="s">
        <v>98</v>
      </c>
      <c r="D1495" s="34">
        <v>13.687336667101691</v>
      </c>
      <c r="E1495" s="35">
        <v>18</v>
      </c>
      <c r="F1495" s="113">
        <f t="shared" si="570"/>
        <v>147.13933752930578</v>
      </c>
      <c r="G1495" s="42">
        <v>0.1</v>
      </c>
      <c r="H1495" s="33" t="s">
        <v>170</v>
      </c>
      <c r="I1495" s="107">
        <f t="shared" si="574"/>
        <v>69.737242592229606</v>
      </c>
      <c r="J1495" s="108">
        <f t="shared" si="575"/>
        <v>0.34868621296114799</v>
      </c>
      <c r="K1495" s="126" t="str">
        <f t="shared" si="571"/>
        <v>DEJAR</v>
      </c>
      <c r="L1495" s="126" t="str">
        <f t="shared" si="572"/>
        <v>DEJAR</v>
      </c>
      <c r="M1495" s="126" t="str">
        <f t="shared" si="573"/>
        <v>DEJAR</v>
      </c>
    </row>
    <row r="1496" spans="1:13" x14ac:dyDescent="0.25">
      <c r="A1496" s="33" t="s">
        <v>79</v>
      </c>
      <c r="B1496" s="33">
        <v>19</v>
      </c>
      <c r="C1496" s="33" t="s">
        <v>101</v>
      </c>
      <c r="D1496" s="34">
        <v>71.61978488599722</v>
      </c>
      <c r="E1496" s="35">
        <v>30</v>
      </c>
      <c r="F1496" s="113">
        <f t="shared" si="570"/>
        <v>4028.6257233213114</v>
      </c>
      <c r="G1496" s="42">
        <v>0.1</v>
      </c>
      <c r="H1496" s="33" t="s">
        <v>170</v>
      </c>
      <c r="I1496" s="107">
        <f t="shared" si="574"/>
        <v>3601.8608150515024</v>
      </c>
      <c r="J1496" s="108">
        <f t="shared" si="575"/>
        <v>18.009304075257511</v>
      </c>
      <c r="K1496" s="126" t="str">
        <f t="shared" si="571"/>
        <v>DEJAR</v>
      </c>
      <c r="L1496" s="126" t="str">
        <f t="shared" si="572"/>
        <v>DEJAR</v>
      </c>
      <c r="M1496" s="126" t="str">
        <f t="shared" si="573"/>
        <v>DEJAR</v>
      </c>
    </row>
    <row r="1497" spans="1:13" x14ac:dyDescent="0.25">
      <c r="A1497" s="33" t="s">
        <v>79</v>
      </c>
      <c r="B1497" s="33">
        <v>20</v>
      </c>
      <c r="C1497" s="33" t="s">
        <v>98</v>
      </c>
      <c r="D1497" s="34">
        <v>11.140855426710679</v>
      </c>
      <c r="E1497" s="35">
        <v>12</v>
      </c>
      <c r="F1497" s="113">
        <f t="shared" si="570"/>
        <v>97.482795280367554</v>
      </c>
      <c r="G1497" s="42">
        <v>0.1</v>
      </c>
      <c r="H1497" s="33" t="s">
        <v>170</v>
      </c>
      <c r="I1497" s="107">
        <f t="shared" si="574"/>
        <v>42.69509627706298</v>
      </c>
      <c r="J1497" s="108">
        <f t="shared" si="575"/>
        <v>0.21347548138531489</v>
      </c>
      <c r="K1497" s="126" t="str">
        <f t="shared" si="571"/>
        <v>DEJAR</v>
      </c>
      <c r="L1497" s="126" t="str">
        <f t="shared" si="572"/>
        <v>DEJAR</v>
      </c>
      <c r="M1497" s="126" t="str">
        <f t="shared" si="573"/>
        <v>DEJAR</v>
      </c>
    </row>
    <row r="1498" spans="1:13" x14ac:dyDescent="0.25">
      <c r="A1498" s="33" t="s">
        <v>79</v>
      </c>
      <c r="B1498" s="33">
        <v>21</v>
      </c>
      <c r="C1498" s="33" t="s">
        <v>97</v>
      </c>
      <c r="D1498" s="34">
        <v>22.281710853421359</v>
      </c>
      <c r="E1498" s="35">
        <v>2.25</v>
      </c>
      <c r="F1498" s="113">
        <f t="shared" si="570"/>
        <v>389.93118112147022</v>
      </c>
      <c r="G1498" s="42">
        <v>0.1</v>
      </c>
      <c r="H1498" s="33" t="s">
        <v>153</v>
      </c>
      <c r="I1498" s="109">
        <f>6.666+(12.826*(E1498)^0.5)*LN(E1498)</f>
        <v>22.267486429785951</v>
      </c>
      <c r="J1498" s="108">
        <f>(I1498/1000)*0.5/G1498</f>
        <v>0.11133743214892974</v>
      </c>
      <c r="K1498" s="126" t="str">
        <f t="shared" si="571"/>
        <v>DEJAR</v>
      </c>
      <c r="L1498" s="126" t="str">
        <f t="shared" si="572"/>
        <v>DEPURAR</v>
      </c>
      <c r="M1498" s="126" t="str">
        <f t="shared" si="573"/>
        <v>DEPURAR</v>
      </c>
    </row>
    <row r="1499" spans="1:13" x14ac:dyDescent="0.25">
      <c r="A1499" s="33" t="s">
        <v>79</v>
      </c>
      <c r="B1499" s="33">
        <v>22</v>
      </c>
      <c r="C1499" s="33" t="s">
        <v>98</v>
      </c>
      <c r="D1499" s="34">
        <v>13.687336667101691</v>
      </c>
      <c r="E1499" s="35">
        <v>15</v>
      </c>
      <c r="F1499" s="113">
        <f t="shared" si="570"/>
        <v>147.13933752930578</v>
      </c>
      <c r="G1499" s="42">
        <v>0.1</v>
      </c>
      <c r="H1499" s="33" t="s">
        <v>170</v>
      </c>
      <c r="I1499" s="107">
        <f>0.13647*D1499^2.38351</f>
        <v>69.737242592229606</v>
      </c>
      <c r="J1499" s="108">
        <f>(I1499/1000)*0.5/G1499</f>
        <v>0.34868621296114799</v>
      </c>
      <c r="K1499" s="126" t="str">
        <f t="shared" si="571"/>
        <v>DEJAR</v>
      </c>
      <c r="L1499" s="126" t="str">
        <f t="shared" si="572"/>
        <v>DEJAR</v>
      </c>
      <c r="M1499" s="126" t="str">
        <f t="shared" si="573"/>
        <v>DEJAR</v>
      </c>
    </row>
    <row r="1500" spans="1:13" x14ac:dyDescent="0.25">
      <c r="A1500" s="33" t="s">
        <v>79</v>
      </c>
      <c r="B1500" s="33">
        <v>23</v>
      </c>
      <c r="C1500" s="33" t="s">
        <v>97</v>
      </c>
      <c r="D1500" s="34">
        <v>13.369026512052814</v>
      </c>
      <c r="E1500" s="35">
        <v>2.25</v>
      </c>
      <c r="F1500" s="113">
        <f t="shared" si="570"/>
        <v>140.37522520372926</v>
      </c>
      <c r="G1500" s="42">
        <v>0.1</v>
      </c>
      <c r="H1500" s="33" t="s">
        <v>153</v>
      </c>
      <c r="I1500" s="109">
        <f>6.666+(12.826*(E1500)^0.5)*LN(E1500)</f>
        <v>22.267486429785951</v>
      </c>
      <c r="J1500" s="108">
        <f>(I1500/1000)*0.5/G1500</f>
        <v>0.11133743214892974</v>
      </c>
      <c r="K1500" s="126" t="str">
        <f t="shared" si="571"/>
        <v>DEJAR</v>
      </c>
      <c r="L1500" s="126" t="str">
        <f t="shared" si="572"/>
        <v>DEPURAR</v>
      </c>
      <c r="M1500" s="126" t="str">
        <f t="shared" si="573"/>
        <v>DEPURAR</v>
      </c>
    </row>
    <row r="1501" spans="1:13" x14ac:dyDescent="0.25">
      <c r="A1501" s="33" t="s">
        <v>79</v>
      </c>
      <c r="B1501" s="33">
        <v>24</v>
      </c>
      <c r="C1501" s="33" t="s">
        <v>106</v>
      </c>
      <c r="D1501" s="34">
        <v>13.687336667101691</v>
      </c>
      <c r="E1501" s="35">
        <v>10</v>
      </c>
      <c r="F1501" s="113">
        <f t="shared" si="570"/>
        <v>147.13933752930578</v>
      </c>
      <c r="G1501" s="42">
        <v>0.1</v>
      </c>
      <c r="H1501" s="33" t="s">
        <v>170</v>
      </c>
      <c r="I1501" s="107">
        <f>0.13647*D1501^2.38351</f>
        <v>69.737242592229606</v>
      </c>
      <c r="J1501" s="108">
        <f>(I1501/1000)*0.5/G1501</f>
        <v>0.34868621296114799</v>
      </c>
      <c r="K1501" s="126" t="str">
        <f t="shared" si="571"/>
        <v>DEJAR</v>
      </c>
      <c r="L1501" s="126" t="str">
        <f t="shared" si="572"/>
        <v>DEJAR</v>
      </c>
      <c r="M1501" s="126" t="str">
        <f t="shared" si="573"/>
        <v>DEJAR</v>
      </c>
    </row>
    <row r="1502" spans="1:13" x14ac:dyDescent="0.25">
      <c r="A1502" s="33" t="s">
        <v>79</v>
      </c>
      <c r="B1502" s="33">
        <v>25</v>
      </c>
      <c r="C1502" s="33" t="s">
        <v>97</v>
      </c>
      <c r="D1502" s="34">
        <v>12.732406201955062</v>
      </c>
      <c r="E1502" s="35">
        <v>2.5</v>
      </c>
      <c r="F1502" s="113">
        <f t="shared" si="570"/>
        <v>127.32446730496986</v>
      </c>
      <c r="G1502" s="42">
        <v>0.1</v>
      </c>
      <c r="H1502" s="33" t="s">
        <v>153</v>
      </c>
      <c r="I1502" s="109">
        <f>6.666+(12.826*(E1502)^0.5)*LN(E1502)</f>
        <v>25.248088908650967</v>
      </c>
      <c r="J1502" s="108">
        <f>(I1502/1000)*0.5/G1502</f>
        <v>0.12624044454325481</v>
      </c>
      <c r="K1502" s="126" t="str">
        <f t="shared" si="571"/>
        <v>DEJAR</v>
      </c>
      <c r="L1502" s="126" t="str">
        <f t="shared" si="572"/>
        <v>DEPURAR</v>
      </c>
      <c r="M1502" s="126" t="str">
        <f t="shared" si="573"/>
        <v>DEPURAR</v>
      </c>
    </row>
    <row r="1503" spans="1:13" x14ac:dyDescent="0.25">
      <c r="A1503" s="33" t="s">
        <v>79</v>
      </c>
      <c r="B1503" s="33">
        <v>26</v>
      </c>
      <c r="C1503" s="33" t="s">
        <v>103</v>
      </c>
      <c r="D1503" s="34">
        <v>71.61978488599722</v>
      </c>
      <c r="E1503" s="35">
        <v>30</v>
      </c>
      <c r="F1503" s="113">
        <f t="shared" si="570"/>
        <v>4028.6257233213114</v>
      </c>
      <c r="G1503" s="42">
        <v>0.1</v>
      </c>
      <c r="H1503" s="33" t="s">
        <v>170</v>
      </c>
      <c r="I1503" s="107">
        <f t="shared" ref="I1503:I1508" si="576">0.13647*D1503^2.38351</f>
        <v>3601.8608150515024</v>
      </c>
      <c r="J1503" s="108">
        <f t="shared" ref="J1503:J1508" si="577">(I1503/1000)*0.5/G1503</f>
        <v>18.009304075257511</v>
      </c>
      <c r="K1503" s="126" t="str">
        <f t="shared" si="571"/>
        <v>DEJAR</v>
      </c>
      <c r="L1503" s="126" t="str">
        <f t="shared" si="572"/>
        <v>DEJAR</v>
      </c>
      <c r="M1503" s="126" t="str">
        <f t="shared" si="573"/>
        <v>DEJAR</v>
      </c>
    </row>
    <row r="1504" spans="1:13" x14ac:dyDescent="0.25">
      <c r="A1504" s="33" t="s">
        <v>79</v>
      </c>
      <c r="B1504" s="33">
        <v>28</v>
      </c>
      <c r="C1504" s="33" t="s">
        <v>106</v>
      </c>
      <c r="D1504" s="34">
        <v>19.098609302932591</v>
      </c>
      <c r="E1504" s="35">
        <v>18</v>
      </c>
      <c r="F1504" s="113">
        <f t="shared" si="570"/>
        <v>286.48005143618212</v>
      </c>
      <c r="G1504" s="42">
        <v>0.1</v>
      </c>
      <c r="H1504" s="33" t="s">
        <v>170</v>
      </c>
      <c r="I1504" s="107">
        <f t="shared" si="576"/>
        <v>154.28285242822537</v>
      </c>
      <c r="J1504" s="108">
        <f t="shared" si="577"/>
        <v>0.77141426214112685</v>
      </c>
      <c r="K1504" s="126" t="str">
        <f t="shared" si="571"/>
        <v>DEJAR</v>
      </c>
      <c r="L1504" s="126" t="str">
        <f t="shared" si="572"/>
        <v>DEJAR</v>
      </c>
      <c r="M1504" s="126" t="str">
        <f t="shared" si="573"/>
        <v>DEJAR</v>
      </c>
    </row>
    <row r="1505" spans="1:13" x14ac:dyDescent="0.25">
      <c r="A1505" s="33" t="s">
        <v>79</v>
      </c>
      <c r="B1505" s="33">
        <v>29</v>
      </c>
      <c r="C1505" s="33" t="s">
        <v>98</v>
      </c>
      <c r="D1505" s="34">
        <v>13.687336667101691</v>
      </c>
      <c r="E1505" s="35">
        <v>20</v>
      </c>
      <c r="F1505" s="113">
        <f t="shared" si="570"/>
        <v>147.13933752930578</v>
      </c>
      <c r="G1505" s="42">
        <v>0.1</v>
      </c>
      <c r="H1505" s="33" t="s">
        <v>170</v>
      </c>
      <c r="I1505" s="107">
        <f t="shared" si="576"/>
        <v>69.737242592229606</v>
      </c>
      <c r="J1505" s="108">
        <f t="shared" si="577"/>
        <v>0.34868621296114799</v>
      </c>
      <c r="K1505" s="126" t="str">
        <f t="shared" si="571"/>
        <v>DEJAR</v>
      </c>
      <c r="L1505" s="126" t="str">
        <f t="shared" si="572"/>
        <v>DEJAR</v>
      </c>
      <c r="M1505" s="126" t="str">
        <f t="shared" si="573"/>
        <v>DEJAR</v>
      </c>
    </row>
    <row r="1506" spans="1:13" x14ac:dyDescent="0.25">
      <c r="A1506" s="33" t="s">
        <v>79</v>
      </c>
      <c r="B1506" s="33">
        <v>30</v>
      </c>
      <c r="C1506" s="33" t="s">
        <v>102</v>
      </c>
      <c r="D1506" s="34">
        <v>11.777475736808432</v>
      </c>
      <c r="E1506" s="35">
        <v>10</v>
      </c>
      <c r="F1506" s="113">
        <f t="shared" si="570"/>
        <v>108.94199733781484</v>
      </c>
      <c r="G1506" s="42">
        <v>0.1</v>
      </c>
      <c r="H1506" s="33" t="s">
        <v>170</v>
      </c>
      <c r="I1506" s="107">
        <f t="shared" si="576"/>
        <v>48.741721531207368</v>
      </c>
      <c r="J1506" s="108">
        <f t="shared" si="577"/>
        <v>0.2437086076560368</v>
      </c>
      <c r="K1506" s="126" t="str">
        <f t="shared" si="571"/>
        <v>DEJAR</v>
      </c>
      <c r="L1506" s="126" t="str">
        <f t="shared" si="572"/>
        <v>DEJAR</v>
      </c>
      <c r="M1506" s="126" t="str">
        <f t="shared" si="573"/>
        <v>DEJAR</v>
      </c>
    </row>
    <row r="1507" spans="1:13" x14ac:dyDescent="0.25">
      <c r="A1507" s="33" t="s">
        <v>79</v>
      </c>
      <c r="B1507" s="33">
        <v>31</v>
      </c>
      <c r="C1507" s="33" t="s">
        <v>98</v>
      </c>
      <c r="D1507" s="34">
        <v>10.504235116612925</v>
      </c>
      <c r="E1507" s="35">
        <v>10</v>
      </c>
      <c r="F1507" s="113">
        <f t="shared" si="570"/>
        <v>86.660215559445092</v>
      </c>
      <c r="G1507" s="42">
        <v>0.1</v>
      </c>
      <c r="H1507" s="33" t="s">
        <v>170</v>
      </c>
      <c r="I1507" s="107">
        <f t="shared" si="576"/>
        <v>37.108169671246159</v>
      </c>
      <c r="J1507" s="108">
        <f t="shared" si="577"/>
        <v>0.18554084835623078</v>
      </c>
      <c r="K1507" s="126" t="str">
        <f t="shared" si="571"/>
        <v>DEJAR</v>
      </c>
      <c r="L1507" s="126" t="str">
        <f t="shared" si="572"/>
        <v>DEJAR</v>
      </c>
      <c r="M1507" s="126" t="str">
        <f t="shared" si="573"/>
        <v>DEJAR</v>
      </c>
    </row>
    <row r="1508" spans="1:13" x14ac:dyDescent="0.25">
      <c r="A1508" s="33" t="s">
        <v>79</v>
      </c>
      <c r="B1508" s="33">
        <v>32</v>
      </c>
      <c r="C1508" s="33" t="s">
        <v>100</v>
      </c>
      <c r="D1508" s="34">
        <v>67.481752870361831</v>
      </c>
      <c r="E1508" s="35">
        <v>30</v>
      </c>
      <c r="F1508" s="113">
        <f t="shared" si="570"/>
        <v>3576.5442865966038</v>
      </c>
      <c r="G1508" s="42">
        <v>0.1</v>
      </c>
      <c r="H1508" s="33" t="s">
        <v>170</v>
      </c>
      <c r="I1508" s="107">
        <f t="shared" si="576"/>
        <v>3125.5119284441994</v>
      </c>
      <c r="J1508" s="108">
        <f t="shared" si="577"/>
        <v>15.627559642220996</v>
      </c>
      <c r="K1508" s="126" t="str">
        <f t="shared" si="571"/>
        <v>DEJAR</v>
      </c>
      <c r="L1508" s="126" t="str">
        <f t="shared" si="572"/>
        <v>DEJAR</v>
      </c>
      <c r="M1508" s="126" t="str">
        <f t="shared" si="573"/>
        <v>DEJAR</v>
      </c>
    </row>
    <row r="1509" spans="1:13" x14ac:dyDescent="0.25">
      <c r="A1509" s="33" t="s">
        <v>79</v>
      </c>
      <c r="B1509" s="33">
        <v>33</v>
      </c>
      <c r="C1509" s="33" t="s">
        <v>97</v>
      </c>
      <c r="D1509" s="34">
        <v>10.18592496156405</v>
      </c>
      <c r="E1509" s="35">
        <v>2.5</v>
      </c>
      <c r="F1509" s="113">
        <f t="shared" si="570"/>
        <v>81.487659075180716</v>
      </c>
      <c r="G1509" s="42">
        <v>0.1</v>
      </c>
      <c r="H1509" s="33" t="s">
        <v>153</v>
      </c>
      <c r="I1509" s="109">
        <f>6.666+(12.826*(E1509)^0.5)*LN(E1509)</f>
        <v>25.248088908650967</v>
      </c>
      <c r="J1509" s="108">
        <f>(I1509/1000)*0.5/G1509</f>
        <v>0.12624044454325481</v>
      </c>
      <c r="K1509" s="126" t="str">
        <f t="shared" si="571"/>
        <v>DEJAR</v>
      </c>
      <c r="L1509" s="126" t="str">
        <f t="shared" si="572"/>
        <v>DEPURAR</v>
      </c>
      <c r="M1509" s="126" t="str">
        <f t="shared" si="573"/>
        <v>DEPURAR</v>
      </c>
    </row>
    <row r="1510" spans="1:13" x14ac:dyDescent="0.25">
      <c r="A1510" s="33" t="s">
        <v>79</v>
      </c>
      <c r="B1510" s="33">
        <v>34</v>
      </c>
      <c r="C1510" s="33" t="s">
        <v>100</v>
      </c>
      <c r="D1510" s="34">
        <v>22.281710853421359</v>
      </c>
      <c r="E1510" s="35">
        <v>25</v>
      </c>
      <c r="F1510" s="113">
        <f t="shared" si="570"/>
        <v>389.93118112147022</v>
      </c>
      <c r="G1510" s="42">
        <v>0.1</v>
      </c>
      <c r="H1510" s="33" t="s">
        <v>170</v>
      </c>
      <c r="I1510" s="107">
        <f>0.13647*D1510^2.38351</f>
        <v>222.7850284848646</v>
      </c>
      <c r="J1510" s="108">
        <f>(I1510/1000)*0.5/G1510</f>
        <v>1.1139251424243228</v>
      </c>
      <c r="K1510" s="126" t="str">
        <f t="shared" si="571"/>
        <v>DEJAR</v>
      </c>
      <c r="L1510" s="126" t="str">
        <f t="shared" si="572"/>
        <v>DEJAR</v>
      </c>
      <c r="M1510" s="126" t="str">
        <f t="shared" si="573"/>
        <v>DEJAR</v>
      </c>
    </row>
    <row r="1511" spans="1:13" x14ac:dyDescent="0.25">
      <c r="A1511" s="33" t="s">
        <v>80</v>
      </c>
      <c r="B1511" s="33">
        <v>2</v>
      </c>
      <c r="C1511" s="33" t="s">
        <v>97</v>
      </c>
      <c r="D1511" s="34">
        <v>16.552128062541581</v>
      </c>
      <c r="E1511" s="42">
        <v>8</v>
      </c>
      <c r="F1511" s="113">
        <f t="shared" si="570"/>
        <v>215.17834974539909</v>
      </c>
      <c r="G1511" s="42">
        <v>0.1</v>
      </c>
      <c r="H1511" s="33" t="s">
        <v>153</v>
      </c>
      <c r="I1511" s="109">
        <f t="shared" ref="I1511:I1512" si="578">6.666+(12.826*(E1511)^0.5)*LN(E1511)</f>
        <v>82.102745688765523</v>
      </c>
      <c r="J1511" s="108">
        <f t="shared" ref="J1511:J1512" si="579">(I1511/1000)*0.5/G1511</f>
        <v>0.41051372844382761</v>
      </c>
      <c r="K1511" s="126" t="str">
        <f t="shared" si="571"/>
        <v>DEJAR</v>
      </c>
      <c r="L1511" s="126" t="str">
        <f t="shared" si="572"/>
        <v>DEJAR</v>
      </c>
      <c r="M1511" s="126" t="str">
        <f t="shared" si="573"/>
        <v>DEJAR</v>
      </c>
    </row>
    <row r="1512" spans="1:13" x14ac:dyDescent="0.25">
      <c r="A1512" s="33" t="s">
        <v>80</v>
      </c>
      <c r="B1512" s="33">
        <v>4</v>
      </c>
      <c r="C1512" s="33" t="s">
        <v>97</v>
      </c>
      <c r="D1512" s="34">
        <v>12.732406201955062</v>
      </c>
      <c r="E1512" s="42">
        <v>3</v>
      </c>
      <c r="F1512" s="113">
        <f t="shared" si="570"/>
        <v>127.32446730496986</v>
      </c>
      <c r="G1512" s="42">
        <v>0.1</v>
      </c>
      <c r="H1512" s="33" t="s">
        <v>153</v>
      </c>
      <c r="I1512" s="109">
        <f t="shared" si="578"/>
        <v>31.07198362279307</v>
      </c>
      <c r="J1512" s="108">
        <f t="shared" si="579"/>
        <v>0.15535991811396535</v>
      </c>
      <c r="K1512" s="126" t="str">
        <f t="shared" si="571"/>
        <v>DEJAR</v>
      </c>
      <c r="L1512" s="126" t="str">
        <f t="shared" si="572"/>
        <v>DEPURAR</v>
      </c>
      <c r="M1512" s="126" t="str">
        <f t="shared" si="573"/>
        <v>DEPURAR</v>
      </c>
    </row>
    <row r="1513" spans="1:13" x14ac:dyDescent="0.25">
      <c r="A1513" s="33" t="s">
        <v>80</v>
      </c>
      <c r="B1513" s="33">
        <v>6</v>
      </c>
      <c r="C1513" s="33" t="s">
        <v>107</v>
      </c>
      <c r="D1513" s="34">
        <v>14.960577287297196</v>
      </c>
      <c r="E1513" s="35">
        <v>10</v>
      </c>
      <c r="F1513" s="113">
        <f t="shared" si="570"/>
        <v>175.78734267292398</v>
      </c>
      <c r="G1513" s="42">
        <v>0.1</v>
      </c>
      <c r="H1513" s="33" t="s">
        <v>170</v>
      </c>
      <c r="I1513" s="107">
        <f>0.13647*D1513^2.38351</f>
        <v>86.206167554351623</v>
      </c>
      <c r="J1513" s="108">
        <f>(I1513/1000)*0.5/G1513</f>
        <v>0.4310308377717581</v>
      </c>
      <c r="K1513" s="126" t="str">
        <f t="shared" si="571"/>
        <v>DEJAR</v>
      </c>
      <c r="L1513" s="126" t="str">
        <f t="shared" si="572"/>
        <v>DEJAR</v>
      </c>
      <c r="M1513" s="126" t="str">
        <f t="shared" si="573"/>
        <v>DEJAR</v>
      </c>
    </row>
    <row r="1514" spans="1:13" x14ac:dyDescent="0.25">
      <c r="A1514" s="33" t="s">
        <v>80</v>
      </c>
      <c r="B1514" s="33">
        <v>7</v>
      </c>
      <c r="C1514" s="33" t="s">
        <v>97</v>
      </c>
      <c r="D1514" s="34">
        <v>16.552128062541581</v>
      </c>
      <c r="E1514" s="35">
        <v>8</v>
      </c>
      <c r="F1514" s="113">
        <f t="shared" si="570"/>
        <v>215.17834974539909</v>
      </c>
      <c r="G1514" s="42">
        <v>0.1</v>
      </c>
      <c r="H1514" s="33" t="s">
        <v>153</v>
      </c>
      <c r="I1514" s="109">
        <f t="shared" ref="I1514:I1521" si="580">6.666+(12.826*(E1514)^0.5)*LN(E1514)</f>
        <v>82.102745688765523</v>
      </c>
      <c r="J1514" s="108">
        <f t="shared" ref="J1514:J1521" si="581">(I1514/1000)*0.5/G1514</f>
        <v>0.41051372844382761</v>
      </c>
      <c r="K1514" s="126" t="str">
        <f t="shared" si="571"/>
        <v>DEJAR</v>
      </c>
      <c r="L1514" s="126" t="str">
        <f t="shared" si="572"/>
        <v>DEJAR</v>
      </c>
      <c r="M1514" s="126" t="str">
        <f t="shared" si="573"/>
        <v>DEJAR</v>
      </c>
    </row>
    <row r="1515" spans="1:13" x14ac:dyDescent="0.25">
      <c r="A1515" s="33" t="s">
        <v>80</v>
      </c>
      <c r="B1515" s="33">
        <v>9</v>
      </c>
      <c r="C1515" s="33" t="s">
        <v>97</v>
      </c>
      <c r="D1515" s="36">
        <v>14.960577287297196</v>
      </c>
      <c r="E1515" s="35">
        <v>4</v>
      </c>
      <c r="F1515" s="113">
        <f t="shared" si="570"/>
        <v>175.78734267292398</v>
      </c>
      <c r="G1515" s="42">
        <v>0.1</v>
      </c>
      <c r="H1515" s="33" t="s">
        <v>153</v>
      </c>
      <c r="I1515" s="109">
        <f t="shared" si="580"/>
        <v>42.22722295144743</v>
      </c>
      <c r="J1515" s="108">
        <f t="shared" si="581"/>
        <v>0.21113611475723715</v>
      </c>
      <c r="K1515" s="126" t="str">
        <f t="shared" si="571"/>
        <v>DEJAR</v>
      </c>
      <c r="L1515" s="126" t="str">
        <f t="shared" si="572"/>
        <v>DEPURAR</v>
      </c>
      <c r="M1515" s="126" t="str">
        <f t="shared" si="573"/>
        <v>DEPURAR</v>
      </c>
    </row>
    <row r="1516" spans="1:13" x14ac:dyDescent="0.25">
      <c r="A1516" s="33" t="s">
        <v>80</v>
      </c>
      <c r="B1516" s="33">
        <v>10</v>
      </c>
      <c r="C1516" s="33" t="s">
        <v>97</v>
      </c>
      <c r="D1516" s="36">
        <v>13.687336667101691</v>
      </c>
      <c r="E1516" s="35">
        <v>6</v>
      </c>
      <c r="F1516" s="113">
        <f t="shared" si="570"/>
        <v>147.13933752930578</v>
      </c>
      <c r="G1516" s="42">
        <v>0.1</v>
      </c>
      <c r="H1516" s="33" t="s">
        <v>153</v>
      </c>
      <c r="I1516" s="109">
        <f t="shared" si="580"/>
        <v>62.957985757508652</v>
      </c>
      <c r="J1516" s="108">
        <f t="shared" si="581"/>
        <v>0.31478992878754319</v>
      </c>
      <c r="K1516" s="126" t="str">
        <f t="shared" si="571"/>
        <v>DEJAR</v>
      </c>
      <c r="L1516" s="126" t="str">
        <f t="shared" si="572"/>
        <v>DEJAR</v>
      </c>
      <c r="M1516" s="126" t="str">
        <f t="shared" si="573"/>
        <v>DEJAR</v>
      </c>
    </row>
    <row r="1517" spans="1:13" x14ac:dyDescent="0.25">
      <c r="A1517" s="33" t="s">
        <v>80</v>
      </c>
      <c r="B1517" s="33">
        <v>11</v>
      </c>
      <c r="C1517" s="33" t="s">
        <v>97</v>
      </c>
      <c r="D1517" s="36">
        <v>22.91833116351911</v>
      </c>
      <c r="E1517" s="35">
        <v>8</v>
      </c>
      <c r="F1517" s="113">
        <f t="shared" si="570"/>
        <v>412.53127406810228</v>
      </c>
      <c r="G1517" s="42">
        <v>0.1</v>
      </c>
      <c r="H1517" s="33" t="s">
        <v>153</v>
      </c>
      <c r="I1517" s="109">
        <f t="shared" si="580"/>
        <v>82.102745688765523</v>
      </c>
      <c r="J1517" s="108">
        <f t="shared" si="581"/>
        <v>0.41051372844382761</v>
      </c>
      <c r="K1517" s="126" t="str">
        <f t="shared" si="571"/>
        <v>DEJAR</v>
      </c>
      <c r="L1517" s="126" t="str">
        <f t="shared" si="572"/>
        <v>DEJAR</v>
      </c>
      <c r="M1517" s="126" t="str">
        <f t="shared" si="573"/>
        <v>DEJAR</v>
      </c>
    </row>
    <row r="1518" spans="1:13" x14ac:dyDescent="0.25">
      <c r="A1518" s="33" t="s">
        <v>80</v>
      </c>
      <c r="B1518" s="33">
        <v>12</v>
      </c>
      <c r="C1518" s="33" t="s">
        <v>97</v>
      </c>
      <c r="D1518" s="36">
        <v>14.323956977199444</v>
      </c>
      <c r="E1518" s="35">
        <v>3</v>
      </c>
      <c r="F1518" s="113">
        <f t="shared" si="570"/>
        <v>161.14502893285245</v>
      </c>
      <c r="G1518" s="42">
        <v>0.1</v>
      </c>
      <c r="H1518" s="33" t="s">
        <v>153</v>
      </c>
      <c r="I1518" s="109">
        <f t="shared" si="580"/>
        <v>31.07198362279307</v>
      </c>
      <c r="J1518" s="108">
        <f t="shared" si="581"/>
        <v>0.15535991811396535</v>
      </c>
      <c r="K1518" s="126" t="str">
        <f t="shared" si="571"/>
        <v>DEJAR</v>
      </c>
      <c r="L1518" s="126" t="str">
        <f t="shared" si="572"/>
        <v>DEPURAR</v>
      </c>
      <c r="M1518" s="126" t="str">
        <f t="shared" si="573"/>
        <v>DEPURAR</v>
      </c>
    </row>
    <row r="1519" spans="1:13" x14ac:dyDescent="0.25">
      <c r="A1519" s="33" t="s">
        <v>80</v>
      </c>
      <c r="B1519" s="33">
        <v>13</v>
      </c>
      <c r="C1519" s="33" t="s">
        <v>97</v>
      </c>
      <c r="D1519" s="36">
        <v>14.005646822150567</v>
      </c>
      <c r="E1519" s="35">
        <v>2.5</v>
      </c>
      <c r="F1519" s="113">
        <f t="shared" si="570"/>
        <v>154.06260543901348</v>
      </c>
      <c r="G1519" s="42">
        <v>0.1</v>
      </c>
      <c r="H1519" s="33" t="s">
        <v>153</v>
      </c>
      <c r="I1519" s="109">
        <f t="shared" si="580"/>
        <v>25.248088908650967</v>
      </c>
      <c r="J1519" s="108">
        <f t="shared" si="581"/>
        <v>0.12624044454325481</v>
      </c>
      <c r="K1519" s="126" t="str">
        <f t="shared" si="571"/>
        <v>DEJAR</v>
      </c>
      <c r="L1519" s="126" t="str">
        <f t="shared" si="572"/>
        <v>DEPURAR</v>
      </c>
      <c r="M1519" s="126" t="str">
        <f t="shared" si="573"/>
        <v>DEPURAR</v>
      </c>
    </row>
    <row r="1520" spans="1:13" x14ac:dyDescent="0.25">
      <c r="A1520" s="33" t="s">
        <v>80</v>
      </c>
      <c r="B1520" s="33">
        <v>14</v>
      </c>
      <c r="C1520" s="33" t="s">
        <v>97</v>
      </c>
      <c r="D1520" s="36">
        <v>29.284534264496642</v>
      </c>
      <c r="E1520" s="35">
        <v>10</v>
      </c>
      <c r="F1520" s="113">
        <f t="shared" si="570"/>
        <v>673.54643204329057</v>
      </c>
      <c r="G1520" s="42">
        <v>0.1</v>
      </c>
      <c r="H1520" s="33" t="s">
        <v>153</v>
      </c>
      <c r="I1520" s="109">
        <f t="shared" si="580"/>
        <v>100.05740827111657</v>
      </c>
      <c r="J1520" s="108">
        <f t="shared" si="581"/>
        <v>0.50028704135558288</v>
      </c>
      <c r="K1520" s="126" t="str">
        <f t="shared" si="571"/>
        <v>DEJAR</v>
      </c>
      <c r="L1520" s="126" t="str">
        <f t="shared" si="572"/>
        <v>DEJAR</v>
      </c>
      <c r="M1520" s="126" t="str">
        <f t="shared" si="573"/>
        <v>DEJAR</v>
      </c>
    </row>
    <row r="1521" spans="1:13" x14ac:dyDescent="0.25">
      <c r="A1521" s="33" t="s">
        <v>80</v>
      </c>
      <c r="B1521" s="33">
        <v>15</v>
      </c>
      <c r="C1521" s="33" t="s">
        <v>97</v>
      </c>
      <c r="D1521" s="36">
        <v>10.504235116612925</v>
      </c>
      <c r="E1521" s="35">
        <v>3</v>
      </c>
      <c r="F1521" s="113">
        <f t="shared" si="570"/>
        <v>86.660215559445092</v>
      </c>
      <c r="G1521" s="42">
        <v>0.1</v>
      </c>
      <c r="H1521" s="33" t="s">
        <v>153</v>
      </c>
      <c r="I1521" s="109">
        <f t="shared" si="580"/>
        <v>31.07198362279307</v>
      </c>
      <c r="J1521" s="108">
        <f t="shared" si="581"/>
        <v>0.15535991811396535</v>
      </c>
      <c r="K1521" s="126" t="str">
        <f t="shared" si="571"/>
        <v>DEJAR</v>
      </c>
      <c r="L1521" s="126" t="str">
        <f t="shared" si="572"/>
        <v>DEPURAR</v>
      </c>
      <c r="M1521" s="126" t="str">
        <f t="shared" si="573"/>
        <v>DEPURAR</v>
      </c>
    </row>
    <row r="1522" spans="1:13" x14ac:dyDescent="0.25">
      <c r="A1522" s="33" t="s">
        <v>80</v>
      </c>
      <c r="B1522" s="33">
        <v>16</v>
      </c>
      <c r="C1522" s="33" t="s">
        <v>133</v>
      </c>
      <c r="D1522" s="36">
        <v>22.281710853421359</v>
      </c>
      <c r="E1522" s="35">
        <v>10</v>
      </c>
      <c r="F1522" s="113">
        <f t="shared" si="570"/>
        <v>389.93118112147022</v>
      </c>
      <c r="G1522" s="42">
        <v>0.1</v>
      </c>
      <c r="H1522" s="33" t="s">
        <v>170</v>
      </c>
      <c r="I1522" s="107">
        <f>0.13647*D1522^2.38351</f>
        <v>222.7850284848646</v>
      </c>
      <c r="J1522" s="108">
        <f>(I1522/1000)*0.5/G1522</f>
        <v>1.1139251424243228</v>
      </c>
      <c r="K1522" s="126" t="str">
        <f t="shared" si="571"/>
        <v>DEJAR</v>
      </c>
      <c r="L1522" s="126" t="str">
        <f t="shared" si="572"/>
        <v>DEJAR</v>
      </c>
      <c r="M1522" s="126" t="str">
        <f t="shared" si="573"/>
        <v>DEJAR</v>
      </c>
    </row>
    <row r="1523" spans="1:13" x14ac:dyDescent="0.25">
      <c r="A1523" s="33" t="s">
        <v>80</v>
      </c>
      <c r="B1523" s="33">
        <v>17</v>
      </c>
      <c r="C1523" s="33" t="s">
        <v>97</v>
      </c>
      <c r="D1523" s="36">
        <v>11.140855426710679</v>
      </c>
      <c r="E1523" s="35">
        <v>5</v>
      </c>
      <c r="F1523" s="113">
        <f t="shared" si="570"/>
        <v>97.482795280367554</v>
      </c>
      <c r="G1523" s="42">
        <v>0.1</v>
      </c>
      <c r="H1523" s="33" t="s">
        <v>153</v>
      </c>
      <c r="I1523" s="109">
        <f t="shared" ref="I1523:I1526" si="582">6.666+(12.826*(E1523)^0.5)*LN(E1523)</f>
        <v>52.824370122452407</v>
      </c>
      <c r="J1523" s="108">
        <f t="shared" ref="J1523:J1526" si="583">(I1523/1000)*0.5/G1523</f>
        <v>0.26412185061226201</v>
      </c>
      <c r="K1523" s="126" t="str">
        <f t="shared" si="571"/>
        <v>DEJAR</v>
      </c>
      <c r="L1523" s="126" t="str">
        <f t="shared" si="572"/>
        <v>DEJAR</v>
      </c>
      <c r="M1523" s="126" t="str">
        <f t="shared" si="573"/>
        <v>DEJAR</v>
      </c>
    </row>
    <row r="1524" spans="1:13" x14ac:dyDescent="0.25">
      <c r="A1524" s="33" t="s">
        <v>80</v>
      </c>
      <c r="B1524" s="33">
        <v>18</v>
      </c>
      <c r="C1524" s="33" t="s">
        <v>97</v>
      </c>
      <c r="D1524" s="34">
        <v>11.459165581759555</v>
      </c>
      <c r="E1524" s="35">
        <v>7</v>
      </c>
      <c r="F1524" s="113">
        <f t="shared" si="570"/>
        <v>103.13281851702557</v>
      </c>
      <c r="G1524" s="42">
        <v>0.1</v>
      </c>
      <c r="H1524" s="33" t="s">
        <v>153</v>
      </c>
      <c r="I1524" s="109">
        <f t="shared" si="582"/>
        <v>72.699305651915452</v>
      </c>
      <c r="J1524" s="108">
        <f t="shared" si="583"/>
        <v>0.36349652825957729</v>
      </c>
      <c r="K1524" s="126" t="str">
        <f t="shared" si="571"/>
        <v>DEJAR</v>
      </c>
      <c r="L1524" s="126" t="str">
        <f t="shared" si="572"/>
        <v>DEJAR</v>
      </c>
      <c r="M1524" s="126" t="str">
        <f t="shared" si="573"/>
        <v>DEJAR</v>
      </c>
    </row>
    <row r="1525" spans="1:13" x14ac:dyDescent="0.25">
      <c r="A1525" s="33" t="s">
        <v>80</v>
      </c>
      <c r="B1525" s="33">
        <v>19</v>
      </c>
      <c r="C1525" s="33" t="s">
        <v>97</v>
      </c>
      <c r="D1525" s="34">
        <v>13.369026512052814</v>
      </c>
      <c r="E1525" s="35">
        <v>3</v>
      </c>
      <c r="F1525" s="113">
        <f t="shared" si="570"/>
        <v>140.37522520372926</v>
      </c>
      <c r="G1525" s="42">
        <v>0.1</v>
      </c>
      <c r="H1525" s="33" t="s">
        <v>153</v>
      </c>
      <c r="I1525" s="109">
        <f t="shared" si="582"/>
        <v>31.07198362279307</v>
      </c>
      <c r="J1525" s="108">
        <f t="shared" si="583"/>
        <v>0.15535991811396535</v>
      </c>
      <c r="K1525" s="126" t="str">
        <f t="shared" si="571"/>
        <v>DEJAR</v>
      </c>
      <c r="L1525" s="126" t="str">
        <f t="shared" si="572"/>
        <v>DEPURAR</v>
      </c>
      <c r="M1525" s="126" t="str">
        <f t="shared" si="573"/>
        <v>DEPURAR</v>
      </c>
    </row>
    <row r="1526" spans="1:13" x14ac:dyDescent="0.25">
      <c r="A1526" s="33" t="s">
        <v>80</v>
      </c>
      <c r="B1526" s="33">
        <v>20</v>
      </c>
      <c r="C1526" s="33" t="s">
        <v>97</v>
      </c>
      <c r="D1526" s="34">
        <v>22.281710853421359</v>
      </c>
      <c r="E1526" s="35">
        <v>15</v>
      </c>
      <c r="F1526" s="113">
        <f t="shared" si="570"/>
        <v>389.93118112147022</v>
      </c>
      <c r="G1526" s="42">
        <v>0.1</v>
      </c>
      <c r="H1526" s="33" t="s">
        <v>153</v>
      </c>
      <c r="I1526" s="109">
        <f t="shared" si="582"/>
        <v>141.18808068496872</v>
      </c>
      <c r="J1526" s="108">
        <f t="shared" si="583"/>
        <v>0.70594040342484354</v>
      </c>
      <c r="K1526" s="126" t="str">
        <f t="shared" si="571"/>
        <v>DEJAR</v>
      </c>
      <c r="L1526" s="126" t="str">
        <f t="shared" si="572"/>
        <v>DEJAR</v>
      </c>
      <c r="M1526" s="126" t="str">
        <f t="shared" si="573"/>
        <v>DEJAR</v>
      </c>
    </row>
    <row r="1527" spans="1:13" x14ac:dyDescent="0.25">
      <c r="A1527" s="33" t="s">
        <v>80</v>
      </c>
      <c r="B1527" s="33">
        <v>22</v>
      </c>
      <c r="C1527" s="33" t="s">
        <v>109</v>
      </c>
      <c r="D1527" s="34">
        <v>37.560598295767434</v>
      </c>
      <c r="E1527" s="35">
        <v>10</v>
      </c>
      <c r="F1527" s="113">
        <f t="shared" si="570"/>
        <v>1108.0411767215003</v>
      </c>
      <c r="G1527" s="42">
        <v>0.1</v>
      </c>
      <c r="H1527" s="33" t="s">
        <v>170</v>
      </c>
      <c r="I1527" s="107">
        <f>0.13647*D1527^2.38351</f>
        <v>773.44218578910795</v>
      </c>
      <c r="J1527" s="108">
        <f>(I1527/1000)*0.5/G1527</f>
        <v>3.8672109289455396</v>
      </c>
      <c r="K1527" s="126" t="str">
        <f t="shared" si="571"/>
        <v>DEJAR</v>
      </c>
      <c r="L1527" s="126" t="str">
        <f t="shared" si="572"/>
        <v>DEJAR</v>
      </c>
      <c r="M1527" s="126" t="str">
        <f t="shared" si="573"/>
        <v>DEJAR</v>
      </c>
    </row>
    <row r="1528" spans="1:13" x14ac:dyDescent="0.25">
      <c r="A1528" s="33" t="s">
        <v>80</v>
      </c>
      <c r="B1528" s="33">
        <v>23</v>
      </c>
      <c r="C1528" s="33" t="s">
        <v>97</v>
      </c>
      <c r="D1528" s="34">
        <v>13.687336667101691</v>
      </c>
      <c r="E1528" s="35">
        <v>6</v>
      </c>
      <c r="F1528" s="113">
        <f t="shared" si="570"/>
        <v>147.13933752930578</v>
      </c>
      <c r="G1528" s="42">
        <v>0.1</v>
      </c>
      <c r="H1528" s="33" t="s">
        <v>153</v>
      </c>
      <c r="I1528" s="109">
        <f t="shared" ref="I1528:I1529" si="584">6.666+(12.826*(E1528)^0.5)*LN(E1528)</f>
        <v>62.957985757508652</v>
      </c>
      <c r="J1528" s="108">
        <f t="shared" ref="J1528:J1529" si="585">(I1528/1000)*0.5/G1528</f>
        <v>0.31478992878754319</v>
      </c>
      <c r="K1528" s="126" t="str">
        <f t="shared" si="571"/>
        <v>DEJAR</v>
      </c>
      <c r="L1528" s="126" t="str">
        <f t="shared" si="572"/>
        <v>DEJAR</v>
      </c>
      <c r="M1528" s="126" t="str">
        <f t="shared" si="573"/>
        <v>DEJAR</v>
      </c>
    </row>
    <row r="1529" spans="1:13" x14ac:dyDescent="0.25">
      <c r="A1529" s="33" t="s">
        <v>80</v>
      </c>
      <c r="B1529" s="33">
        <v>24</v>
      </c>
      <c r="C1529" s="33" t="s">
        <v>97</v>
      </c>
      <c r="D1529" s="34">
        <v>22.91833116351911</v>
      </c>
      <c r="E1529" s="35">
        <v>8</v>
      </c>
      <c r="F1529" s="113">
        <f t="shared" si="570"/>
        <v>412.53127406810228</v>
      </c>
      <c r="G1529" s="42">
        <v>0.1</v>
      </c>
      <c r="H1529" s="33" t="s">
        <v>153</v>
      </c>
      <c r="I1529" s="109">
        <f t="shared" si="584"/>
        <v>82.102745688765523</v>
      </c>
      <c r="J1529" s="108">
        <f t="shared" si="585"/>
        <v>0.41051372844382761</v>
      </c>
      <c r="K1529" s="126" t="str">
        <f t="shared" si="571"/>
        <v>DEJAR</v>
      </c>
      <c r="L1529" s="126" t="str">
        <f t="shared" si="572"/>
        <v>DEJAR</v>
      </c>
      <c r="M1529" s="126" t="str">
        <f t="shared" si="573"/>
        <v>DEJAR</v>
      </c>
    </row>
    <row r="1530" spans="1:13" x14ac:dyDescent="0.25">
      <c r="A1530" s="33" t="s">
        <v>80</v>
      </c>
      <c r="B1530" s="33">
        <v>25</v>
      </c>
      <c r="C1530" s="33" t="s">
        <v>139</v>
      </c>
      <c r="D1530" s="34">
        <v>17.825368682737086</v>
      </c>
      <c r="E1530" s="35">
        <v>10</v>
      </c>
      <c r="F1530" s="113">
        <f t="shared" si="570"/>
        <v>249.55595591774087</v>
      </c>
      <c r="G1530" s="42">
        <v>0.1</v>
      </c>
      <c r="H1530" s="33" t="s">
        <v>170</v>
      </c>
      <c r="I1530" s="107">
        <f>0.13647*D1530^2.38351</f>
        <v>130.88805589127705</v>
      </c>
      <c r="J1530" s="108">
        <f>(I1530/1000)*0.5/G1530</f>
        <v>0.65444027945638528</v>
      </c>
      <c r="K1530" s="126" t="str">
        <f t="shared" si="571"/>
        <v>DEJAR</v>
      </c>
      <c r="L1530" s="126" t="str">
        <f t="shared" si="572"/>
        <v>DEJAR</v>
      </c>
      <c r="M1530" s="126" t="str">
        <f t="shared" si="573"/>
        <v>DEJAR</v>
      </c>
    </row>
    <row r="1531" spans="1:13" x14ac:dyDescent="0.25">
      <c r="A1531" s="33" t="s">
        <v>80</v>
      </c>
      <c r="B1531" s="33">
        <v>26</v>
      </c>
      <c r="C1531" s="33" t="s">
        <v>97</v>
      </c>
      <c r="D1531" s="34">
        <v>29.602844419545519</v>
      </c>
      <c r="E1531" s="35">
        <v>10</v>
      </c>
      <c r="F1531" s="113">
        <f t="shared" si="570"/>
        <v>688.26832357542776</v>
      </c>
      <c r="G1531" s="42">
        <v>0.1</v>
      </c>
      <c r="H1531" s="33" t="s">
        <v>153</v>
      </c>
      <c r="I1531" s="109">
        <f>6.666+(12.826*(E1531)^0.5)*LN(E1531)</f>
        <v>100.05740827111657</v>
      </c>
      <c r="J1531" s="108">
        <f>(I1531/1000)*0.5/G1531</f>
        <v>0.50028704135558288</v>
      </c>
      <c r="K1531" s="126" t="str">
        <f t="shared" si="571"/>
        <v>DEJAR</v>
      </c>
      <c r="L1531" s="126" t="str">
        <f t="shared" si="572"/>
        <v>DEJAR</v>
      </c>
      <c r="M1531" s="126" t="str">
        <f t="shared" si="573"/>
        <v>DEJAR</v>
      </c>
    </row>
    <row r="1532" spans="1:13" x14ac:dyDescent="0.25">
      <c r="A1532" s="33" t="s">
        <v>80</v>
      </c>
      <c r="B1532" s="33">
        <v>27</v>
      </c>
      <c r="C1532" s="33" t="s">
        <v>106</v>
      </c>
      <c r="D1532" s="34">
        <v>18.46198899283484</v>
      </c>
      <c r="E1532" s="35">
        <v>25</v>
      </c>
      <c r="F1532" s="113">
        <f t="shared" si="570"/>
        <v>267.69969250869912</v>
      </c>
      <c r="G1532" s="42">
        <v>0.1</v>
      </c>
      <c r="H1532" s="33" t="s">
        <v>170</v>
      </c>
      <c r="I1532" s="107">
        <f t="shared" ref="I1532:I1538" si="586">0.13647*D1532^2.38351</f>
        <v>142.30646473399739</v>
      </c>
      <c r="J1532" s="108">
        <f t="shared" ref="J1532:J1545" si="587">(I1532/1000)*0.5/G1532</f>
        <v>0.71153232366998687</v>
      </c>
      <c r="K1532" s="126" t="str">
        <f t="shared" si="571"/>
        <v>DEJAR</v>
      </c>
      <c r="L1532" s="126" t="str">
        <f t="shared" si="572"/>
        <v>DEJAR</v>
      </c>
      <c r="M1532" s="126" t="str">
        <f t="shared" si="573"/>
        <v>DEJAR</v>
      </c>
    </row>
    <row r="1533" spans="1:13" x14ac:dyDescent="0.25">
      <c r="A1533" s="33" t="s">
        <v>80</v>
      </c>
      <c r="B1533" s="33">
        <v>28</v>
      </c>
      <c r="C1533" s="33" t="s">
        <v>98</v>
      </c>
      <c r="D1533" s="34">
        <v>29.284534264496642</v>
      </c>
      <c r="E1533" s="35">
        <v>25</v>
      </c>
      <c r="F1533" s="113">
        <f t="shared" si="570"/>
        <v>673.54643204329057</v>
      </c>
      <c r="G1533" s="42">
        <v>0.1</v>
      </c>
      <c r="H1533" s="33" t="s">
        <v>170</v>
      </c>
      <c r="I1533" s="107">
        <f t="shared" si="586"/>
        <v>427.35057947961337</v>
      </c>
      <c r="J1533" s="108">
        <f t="shared" si="587"/>
        <v>2.1367528973980665</v>
      </c>
      <c r="K1533" s="126" t="str">
        <f t="shared" si="571"/>
        <v>DEJAR</v>
      </c>
      <c r="L1533" s="126" t="str">
        <f t="shared" si="572"/>
        <v>DEJAR</v>
      </c>
      <c r="M1533" s="126" t="str">
        <f t="shared" si="573"/>
        <v>DEJAR</v>
      </c>
    </row>
    <row r="1534" spans="1:13" x14ac:dyDescent="0.25">
      <c r="A1534" s="33" t="s">
        <v>80</v>
      </c>
      <c r="B1534" s="33">
        <v>29</v>
      </c>
      <c r="C1534" s="33" t="s">
        <v>133</v>
      </c>
      <c r="D1534" s="34">
        <v>25.464812403910123</v>
      </c>
      <c r="E1534" s="35">
        <v>8</v>
      </c>
      <c r="F1534" s="113">
        <f t="shared" si="570"/>
        <v>509.29786921987943</v>
      </c>
      <c r="G1534" s="42">
        <v>0.1</v>
      </c>
      <c r="H1534" s="33" t="s">
        <v>170</v>
      </c>
      <c r="I1534" s="107">
        <f t="shared" si="586"/>
        <v>306.27418137209492</v>
      </c>
      <c r="J1534" s="108">
        <f t="shared" si="587"/>
        <v>1.5313709068604744</v>
      </c>
      <c r="K1534" s="126" t="str">
        <f t="shared" si="571"/>
        <v>DEJAR</v>
      </c>
      <c r="L1534" s="126" t="str">
        <f t="shared" si="572"/>
        <v>DEJAR</v>
      </c>
      <c r="M1534" s="126" t="str">
        <f t="shared" si="573"/>
        <v>DEJAR</v>
      </c>
    </row>
    <row r="1535" spans="1:13" x14ac:dyDescent="0.25">
      <c r="A1535" s="33" t="s">
        <v>80</v>
      </c>
      <c r="B1535" s="33">
        <v>30</v>
      </c>
      <c r="C1535" s="33" t="s">
        <v>105</v>
      </c>
      <c r="D1535" s="34">
        <v>94.85642620456521</v>
      </c>
      <c r="E1535" s="35">
        <v>25</v>
      </c>
      <c r="F1535" s="113">
        <f t="shared" si="570"/>
        <v>7066.8262465940888</v>
      </c>
      <c r="G1535" s="42">
        <v>0.1</v>
      </c>
      <c r="H1535" s="33" t="s">
        <v>170</v>
      </c>
      <c r="I1535" s="107">
        <f t="shared" si="586"/>
        <v>7037.130103838098</v>
      </c>
      <c r="J1535" s="108">
        <f t="shared" si="587"/>
        <v>35.185650519190489</v>
      </c>
      <c r="K1535" s="126" t="str">
        <f t="shared" si="571"/>
        <v>DEJAR</v>
      </c>
      <c r="L1535" s="126" t="str">
        <f t="shared" si="572"/>
        <v>DEJAR</v>
      </c>
      <c r="M1535" s="126" t="str">
        <f t="shared" si="573"/>
        <v>DEJAR</v>
      </c>
    </row>
    <row r="1536" spans="1:13" x14ac:dyDescent="0.25">
      <c r="A1536" s="33" t="s">
        <v>80</v>
      </c>
      <c r="B1536" s="33">
        <v>31</v>
      </c>
      <c r="C1536" s="33" t="s">
        <v>98</v>
      </c>
      <c r="D1536" s="34">
        <v>12.095785891857309</v>
      </c>
      <c r="E1536" s="35">
        <v>15</v>
      </c>
      <c r="F1536" s="113">
        <f t="shared" si="570"/>
        <v>114.91033174273529</v>
      </c>
      <c r="G1536" s="42">
        <v>0.1</v>
      </c>
      <c r="H1536" s="33" t="s">
        <v>170</v>
      </c>
      <c r="I1536" s="107">
        <f t="shared" si="586"/>
        <v>51.940529564627447</v>
      </c>
      <c r="J1536" s="108">
        <f t="shared" si="587"/>
        <v>0.25970264782313723</v>
      </c>
      <c r="K1536" s="126" t="str">
        <f t="shared" si="571"/>
        <v>DEJAR</v>
      </c>
      <c r="L1536" s="126" t="str">
        <f t="shared" si="572"/>
        <v>DEJAR</v>
      </c>
      <c r="M1536" s="126" t="str">
        <f t="shared" si="573"/>
        <v>DEJAR</v>
      </c>
    </row>
    <row r="1537" spans="1:13" x14ac:dyDescent="0.25">
      <c r="A1537" s="33" t="s">
        <v>80</v>
      </c>
      <c r="B1537" s="33">
        <v>32</v>
      </c>
      <c r="C1537" s="33" t="s">
        <v>96</v>
      </c>
      <c r="D1537" s="34">
        <v>80.214159072316889</v>
      </c>
      <c r="E1537" s="35">
        <v>30</v>
      </c>
      <c r="F1537" s="113">
        <f t="shared" si="570"/>
        <v>5053.5081073342535</v>
      </c>
      <c r="G1537" s="42">
        <v>0.1</v>
      </c>
      <c r="H1537" s="33" t="s">
        <v>170</v>
      </c>
      <c r="I1537" s="107">
        <f t="shared" si="586"/>
        <v>4718.8761135331069</v>
      </c>
      <c r="J1537" s="108">
        <f t="shared" si="587"/>
        <v>23.594380567665535</v>
      </c>
      <c r="K1537" s="126" t="str">
        <f t="shared" si="571"/>
        <v>DEJAR</v>
      </c>
      <c r="L1537" s="126" t="str">
        <f t="shared" si="572"/>
        <v>DEJAR</v>
      </c>
      <c r="M1537" s="126" t="str">
        <f t="shared" si="573"/>
        <v>DEJAR</v>
      </c>
    </row>
    <row r="1538" spans="1:13" x14ac:dyDescent="0.25">
      <c r="A1538" s="33" t="s">
        <v>80</v>
      </c>
      <c r="B1538" s="33">
        <v>33</v>
      </c>
      <c r="C1538" s="33" t="s">
        <v>99</v>
      </c>
      <c r="D1538" s="34">
        <v>20.053539768079222</v>
      </c>
      <c r="E1538" s="35">
        <v>15</v>
      </c>
      <c r="F1538" s="113">
        <f t="shared" si="570"/>
        <v>315.84425670839084</v>
      </c>
      <c r="G1538" s="42">
        <v>0.1</v>
      </c>
      <c r="H1538" s="33" t="s">
        <v>170</v>
      </c>
      <c r="I1538" s="107">
        <f t="shared" si="586"/>
        <v>173.30957843308818</v>
      </c>
      <c r="J1538" s="108">
        <f t="shared" si="587"/>
        <v>0.86654789216544081</v>
      </c>
      <c r="K1538" s="126" t="str">
        <f t="shared" si="571"/>
        <v>DEJAR</v>
      </c>
      <c r="L1538" s="126" t="str">
        <f t="shared" si="572"/>
        <v>DEJAR</v>
      </c>
      <c r="M1538" s="126" t="str">
        <f t="shared" si="573"/>
        <v>DEJAR</v>
      </c>
    </row>
    <row r="1539" spans="1:13" x14ac:dyDescent="0.25">
      <c r="A1539" s="33" t="s">
        <v>80</v>
      </c>
      <c r="B1539" s="33">
        <v>34</v>
      </c>
      <c r="C1539" s="33" t="s">
        <v>97</v>
      </c>
      <c r="D1539" s="34">
        <v>19.098609302932591</v>
      </c>
      <c r="E1539" s="35">
        <v>6</v>
      </c>
      <c r="F1539" s="113">
        <f t="shared" ref="F1539:F1602" si="588">(3.1416/4)*D1539^2</f>
        <v>286.48005143618212</v>
      </c>
      <c r="G1539" s="42">
        <v>0.1</v>
      </c>
      <c r="H1539" s="33" t="s">
        <v>153</v>
      </c>
      <c r="I1539" s="109">
        <f t="shared" ref="I1539:I1545" si="589">6.666+(12.826*(E1539)^0.5)*LN(E1539)</f>
        <v>62.957985757508652</v>
      </c>
      <c r="J1539" s="108">
        <f t="shared" si="587"/>
        <v>0.31478992878754319</v>
      </c>
      <c r="K1539" s="126" t="str">
        <f t="shared" ref="K1539:K1602" si="590">+IF(D1539&gt;=10,"DEJAR","DEPURAR")</f>
        <v>DEJAR</v>
      </c>
      <c r="L1539" s="126" t="str">
        <f t="shared" ref="L1539:L1602" si="591">+IF(E1539&gt;=5,"DEJAR","DEPURAR")</f>
        <v>DEJAR</v>
      </c>
      <c r="M1539" s="126" t="str">
        <f t="shared" ref="M1539:M1602" si="592">+IF(AND(K1539="DEJAR",L1539="DEJAR"),"DEJAR","DEPURAR")</f>
        <v>DEJAR</v>
      </c>
    </row>
    <row r="1540" spans="1:13" x14ac:dyDescent="0.25">
      <c r="A1540" s="33" t="s">
        <v>80</v>
      </c>
      <c r="B1540" s="33">
        <v>35</v>
      </c>
      <c r="C1540" s="33" t="s">
        <v>97</v>
      </c>
      <c r="D1540" s="34">
        <v>25.464812403910123</v>
      </c>
      <c r="E1540" s="35">
        <v>6</v>
      </c>
      <c r="F1540" s="113">
        <f t="shared" si="588"/>
        <v>509.29786921987943</v>
      </c>
      <c r="G1540" s="42">
        <v>0.1</v>
      </c>
      <c r="H1540" s="33" t="s">
        <v>153</v>
      </c>
      <c r="I1540" s="109">
        <f t="shared" si="589"/>
        <v>62.957985757508652</v>
      </c>
      <c r="J1540" s="108">
        <f t="shared" si="587"/>
        <v>0.31478992878754319</v>
      </c>
      <c r="K1540" s="126" t="str">
        <f t="shared" si="590"/>
        <v>DEJAR</v>
      </c>
      <c r="L1540" s="126" t="str">
        <f t="shared" si="591"/>
        <v>DEJAR</v>
      </c>
      <c r="M1540" s="126" t="str">
        <f t="shared" si="592"/>
        <v>DEJAR</v>
      </c>
    </row>
    <row r="1541" spans="1:13" x14ac:dyDescent="0.25">
      <c r="A1541" s="33" t="s">
        <v>80</v>
      </c>
      <c r="B1541" s="33">
        <v>36</v>
      </c>
      <c r="C1541" s="33" t="s">
        <v>97</v>
      </c>
      <c r="D1541" s="34">
        <v>71.301474730948343</v>
      </c>
      <c r="E1541" s="35">
        <v>10</v>
      </c>
      <c r="F1541" s="113">
        <f t="shared" si="588"/>
        <v>3992.895294683854</v>
      </c>
      <c r="G1541" s="42">
        <v>0.1</v>
      </c>
      <c r="H1541" s="33" t="s">
        <v>153</v>
      </c>
      <c r="I1541" s="109">
        <f t="shared" si="589"/>
        <v>100.05740827111657</v>
      </c>
      <c r="J1541" s="108">
        <f t="shared" si="587"/>
        <v>0.50028704135558288</v>
      </c>
      <c r="K1541" s="126" t="str">
        <f t="shared" si="590"/>
        <v>DEJAR</v>
      </c>
      <c r="L1541" s="126" t="str">
        <f t="shared" si="591"/>
        <v>DEJAR</v>
      </c>
      <c r="M1541" s="126" t="str">
        <f t="shared" si="592"/>
        <v>DEJAR</v>
      </c>
    </row>
    <row r="1542" spans="1:13" x14ac:dyDescent="0.25">
      <c r="A1542" s="33" t="s">
        <v>80</v>
      </c>
      <c r="B1542" s="33">
        <v>37</v>
      </c>
      <c r="C1542" s="33" t="s">
        <v>97</v>
      </c>
      <c r="D1542" s="34">
        <v>13.369026512052814</v>
      </c>
      <c r="E1542" s="35">
        <v>5</v>
      </c>
      <c r="F1542" s="113">
        <f t="shared" si="588"/>
        <v>140.37522520372926</v>
      </c>
      <c r="G1542" s="42">
        <v>0.1</v>
      </c>
      <c r="H1542" s="33" t="s">
        <v>153</v>
      </c>
      <c r="I1542" s="109">
        <f t="shared" si="589"/>
        <v>52.824370122452407</v>
      </c>
      <c r="J1542" s="108">
        <f t="shared" si="587"/>
        <v>0.26412185061226201</v>
      </c>
      <c r="K1542" s="126" t="str">
        <f t="shared" si="590"/>
        <v>DEJAR</v>
      </c>
      <c r="L1542" s="126" t="str">
        <f t="shared" si="591"/>
        <v>DEJAR</v>
      </c>
      <c r="M1542" s="126" t="str">
        <f t="shared" si="592"/>
        <v>DEJAR</v>
      </c>
    </row>
    <row r="1543" spans="1:13" x14ac:dyDescent="0.25">
      <c r="A1543" s="33" t="s">
        <v>80</v>
      </c>
      <c r="B1543" s="33">
        <v>38</v>
      </c>
      <c r="C1543" s="33" t="s">
        <v>97</v>
      </c>
      <c r="D1543" s="34">
        <v>14.005646822150567</v>
      </c>
      <c r="E1543" s="35">
        <v>4</v>
      </c>
      <c r="F1543" s="113">
        <f t="shared" si="588"/>
        <v>154.06260543901348</v>
      </c>
      <c r="G1543" s="42">
        <v>0.1</v>
      </c>
      <c r="H1543" s="33" t="s">
        <v>153</v>
      </c>
      <c r="I1543" s="109">
        <f t="shared" si="589"/>
        <v>42.22722295144743</v>
      </c>
      <c r="J1543" s="108">
        <f t="shared" si="587"/>
        <v>0.21113611475723715</v>
      </c>
      <c r="K1543" s="126" t="str">
        <f t="shared" si="590"/>
        <v>DEJAR</v>
      </c>
      <c r="L1543" s="126" t="str">
        <f t="shared" si="591"/>
        <v>DEPURAR</v>
      </c>
      <c r="M1543" s="126" t="str">
        <f t="shared" si="592"/>
        <v>DEPURAR</v>
      </c>
    </row>
    <row r="1544" spans="1:13" x14ac:dyDescent="0.25">
      <c r="A1544" s="33" t="s">
        <v>80</v>
      </c>
      <c r="B1544" s="33">
        <v>39</v>
      </c>
      <c r="C1544" s="33" t="s">
        <v>97</v>
      </c>
      <c r="D1544" s="34">
        <v>28.647913954398888</v>
      </c>
      <c r="E1544" s="35">
        <v>15</v>
      </c>
      <c r="F1544" s="113">
        <f t="shared" si="588"/>
        <v>644.58011573140982</v>
      </c>
      <c r="G1544" s="42">
        <v>0.1</v>
      </c>
      <c r="H1544" s="33" t="s">
        <v>153</v>
      </c>
      <c r="I1544" s="109">
        <f t="shared" si="589"/>
        <v>141.18808068496872</v>
      </c>
      <c r="J1544" s="108">
        <f t="shared" si="587"/>
        <v>0.70594040342484354</v>
      </c>
      <c r="K1544" s="126" t="str">
        <f t="shared" si="590"/>
        <v>DEJAR</v>
      </c>
      <c r="L1544" s="126" t="str">
        <f t="shared" si="591"/>
        <v>DEJAR</v>
      </c>
      <c r="M1544" s="126" t="str">
        <f t="shared" si="592"/>
        <v>DEJAR</v>
      </c>
    </row>
    <row r="1545" spans="1:13" x14ac:dyDescent="0.25">
      <c r="A1545" s="33" t="s">
        <v>80</v>
      </c>
      <c r="B1545" s="33">
        <v>40</v>
      </c>
      <c r="C1545" s="33" t="s">
        <v>97</v>
      </c>
      <c r="D1545" s="34">
        <v>24.828192093812369</v>
      </c>
      <c r="E1545" s="35">
        <v>12</v>
      </c>
      <c r="F1545" s="113">
        <f t="shared" si="588"/>
        <v>484.15128692714779</v>
      </c>
      <c r="G1545" s="42">
        <v>0.1</v>
      </c>
      <c r="H1545" s="33" t="s">
        <v>153</v>
      </c>
      <c r="I1545" s="109">
        <f t="shared" si="589"/>
        <v>117.07181217677756</v>
      </c>
      <c r="J1545" s="108">
        <f t="shared" si="587"/>
        <v>0.58535906088388778</v>
      </c>
      <c r="K1545" s="126" t="str">
        <f t="shared" si="590"/>
        <v>DEJAR</v>
      </c>
      <c r="L1545" s="126" t="str">
        <f t="shared" si="591"/>
        <v>DEJAR</v>
      </c>
      <c r="M1545" s="126" t="str">
        <f t="shared" si="592"/>
        <v>DEJAR</v>
      </c>
    </row>
    <row r="1546" spans="1:13" x14ac:dyDescent="0.25">
      <c r="A1546" s="33" t="s">
        <v>81</v>
      </c>
      <c r="B1546" s="33">
        <v>1</v>
      </c>
      <c r="C1546" s="33" t="s">
        <v>96</v>
      </c>
      <c r="D1546" s="34">
        <v>26.738053024105628</v>
      </c>
      <c r="E1546" s="42">
        <v>25</v>
      </c>
      <c r="F1546" s="113">
        <f t="shared" si="588"/>
        <v>561.50090081491703</v>
      </c>
      <c r="G1546" s="42">
        <v>0.1</v>
      </c>
      <c r="H1546" s="33" t="s">
        <v>170</v>
      </c>
      <c r="I1546" s="107">
        <f>0.13647*D1546^2.38351</f>
        <v>344.0450343192262</v>
      </c>
      <c r="J1546" s="108">
        <f>(I1546/1000)*0.5/G1546</f>
        <v>1.720225171596131</v>
      </c>
      <c r="K1546" s="126" t="str">
        <f t="shared" si="590"/>
        <v>DEJAR</v>
      </c>
      <c r="L1546" s="126" t="str">
        <f t="shared" si="591"/>
        <v>DEJAR</v>
      </c>
      <c r="M1546" s="126" t="str">
        <f t="shared" si="592"/>
        <v>DEJAR</v>
      </c>
    </row>
    <row r="1547" spans="1:13" x14ac:dyDescent="0.25">
      <c r="A1547" s="33" t="s">
        <v>81</v>
      </c>
      <c r="B1547" s="33">
        <v>2</v>
      </c>
      <c r="C1547" s="33" t="s">
        <v>97</v>
      </c>
      <c r="D1547" s="34">
        <v>29.602844419545519</v>
      </c>
      <c r="E1547" s="42">
        <v>3</v>
      </c>
      <c r="F1547" s="113">
        <f t="shared" si="588"/>
        <v>688.26832357542776</v>
      </c>
      <c r="G1547" s="42">
        <v>0.1</v>
      </c>
      <c r="H1547" s="33" t="s">
        <v>153</v>
      </c>
      <c r="I1547" s="109">
        <f t="shared" ref="I1547:I1548" si="593">6.666+(12.826*(E1547)^0.5)*LN(E1547)</f>
        <v>31.07198362279307</v>
      </c>
      <c r="J1547" s="108">
        <f t="shared" ref="J1547:J1548" si="594">(I1547/1000)*0.5/G1547</f>
        <v>0.15535991811396535</v>
      </c>
      <c r="K1547" s="126" t="str">
        <f t="shared" si="590"/>
        <v>DEJAR</v>
      </c>
      <c r="L1547" s="126" t="str">
        <f t="shared" si="591"/>
        <v>DEPURAR</v>
      </c>
      <c r="M1547" s="126" t="str">
        <f t="shared" si="592"/>
        <v>DEPURAR</v>
      </c>
    </row>
    <row r="1548" spans="1:13" x14ac:dyDescent="0.25">
      <c r="A1548" s="33" t="s">
        <v>81</v>
      </c>
      <c r="B1548" s="33">
        <v>3</v>
      </c>
      <c r="C1548" s="33" t="s">
        <v>97</v>
      </c>
      <c r="D1548" s="34">
        <v>13.369026512052814</v>
      </c>
      <c r="E1548" s="42">
        <v>3</v>
      </c>
      <c r="F1548" s="113">
        <f t="shared" si="588"/>
        <v>140.37522520372926</v>
      </c>
      <c r="G1548" s="42">
        <v>0.1</v>
      </c>
      <c r="H1548" s="33" t="s">
        <v>153</v>
      </c>
      <c r="I1548" s="109">
        <f t="shared" si="593"/>
        <v>31.07198362279307</v>
      </c>
      <c r="J1548" s="108">
        <f t="shared" si="594"/>
        <v>0.15535991811396535</v>
      </c>
      <c r="K1548" s="126" t="str">
        <f t="shared" si="590"/>
        <v>DEJAR</v>
      </c>
      <c r="L1548" s="126" t="str">
        <f t="shared" si="591"/>
        <v>DEPURAR</v>
      </c>
      <c r="M1548" s="126" t="str">
        <f t="shared" si="592"/>
        <v>DEPURAR</v>
      </c>
    </row>
    <row r="1549" spans="1:13" x14ac:dyDescent="0.25">
      <c r="A1549" s="33" t="s">
        <v>81</v>
      </c>
      <c r="B1549" s="33">
        <v>4</v>
      </c>
      <c r="C1549" s="33" t="s">
        <v>96</v>
      </c>
      <c r="D1549" s="34">
        <v>22.281710853421359</v>
      </c>
      <c r="E1549" s="42">
        <v>20</v>
      </c>
      <c r="F1549" s="113">
        <f t="shared" si="588"/>
        <v>389.93118112147022</v>
      </c>
      <c r="G1549" s="42">
        <v>0.1</v>
      </c>
      <c r="H1549" s="33" t="s">
        <v>170</v>
      </c>
      <c r="I1549" s="107">
        <f>0.13647*D1549^2.38351</f>
        <v>222.7850284848646</v>
      </c>
      <c r="J1549" s="108">
        <f>(I1549/1000)*0.5/G1549</f>
        <v>1.1139251424243228</v>
      </c>
      <c r="K1549" s="126" t="str">
        <f t="shared" si="590"/>
        <v>DEJAR</v>
      </c>
      <c r="L1549" s="126" t="str">
        <f t="shared" si="591"/>
        <v>DEJAR</v>
      </c>
      <c r="M1549" s="126" t="str">
        <f t="shared" si="592"/>
        <v>DEJAR</v>
      </c>
    </row>
    <row r="1550" spans="1:13" x14ac:dyDescent="0.25">
      <c r="A1550" s="33" t="s">
        <v>81</v>
      </c>
      <c r="B1550" s="33">
        <v>5</v>
      </c>
      <c r="C1550" s="33" t="s">
        <v>97</v>
      </c>
      <c r="D1550" s="34">
        <v>11.459165581759555</v>
      </c>
      <c r="E1550" s="35">
        <v>2.5</v>
      </c>
      <c r="F1550" s="113">
        <f t="shared" si="588"/>
        <v>103.13281851702557</v>
      </c>
      <c r="G1550" s="42">
        <v>0.1</v>
      </c>
      <c r="H1550" s="33" t="s">
        <v>153</v>
      </c>
      <c r="I1550" s="109">
        <f>6.666+(12.826*(E1550)^0.5)*LN(E1550)</f>
        <v>25.248088908650967</v>
      </c>
      <c r="J1550" s="108">
        <f>(I1550/1000)*0.5/G1550</f>
        <v>0.12624044454325481</v>
      </c>
      <c r="K1550" s="126" t="str">
        <f t="shared" si="590"/>
        <v>DEJAR</v>
      </c>
      <c r="L1550" s="126" t="str">
        <f t="shared" si="591"/>
        <v>DEPURAR</v>
      </c>
      <c r="M1550" s="126" t="str">
        <f t="shared" si="592"/>
        <v>DEPURAR</v>
      </c>
    </row>
    <row r="1551" spans="1:13" x14ac:dyDescent="0.25">
      <c r="A1551" s="33" t="s">
        <v>81</v>
      </c>
      <c r="B1551" s="33">
        <v>6</v>
      </c>
      <c r="C1551" s="33" t="s">
        <v>96</v>
      </c>
      <c r="D1551" s="34">
        <v>62.388790389579803</v>
      </c>
      <c r="E1551" s="35">
        <v>30</v>
      </c>
      <c r="F1551" s="113">
        <f t="shared" si="588"/>
        <v>3057.0604599923263</v>
      </c>
      <c r="G1551" s="42">
        <v>0.1</v>
      </c>
      <c r="H1551" s="33" t="s">
        <v>170</v>
      </c>
      <c r="I1551" s="107">
        <f t="shared" ref="I1551:I1552" si="595">0.13647*D1551^2.38351</f>
        <v>2592.3380921055086</v>
      </c>
      <c r="J1551" s="108">
        <f t="shared" ref="J1551:J1552" si="596">(I1551/1000)*0.5/G1551</f>
        <v>12.961690460527544</v>
      </c>
      <c r="K1551" s="126" t="str">
        <f t="shared" si="590"/>
        <v>DEJAR</v>
      </c>
      <c r="L1551" s="126" t="str">
        <f t="shared" si="591"/>
        <v>DEJAR</v>
      </c>
      <c r="M1551" s="126" t="str">
        <f t="shared" si="592"/>
        <v>DEJAR</v>
      </c>
    </row>
    <row r="1552" spans="1:13" x14ac:dyDescent="0.25">
      <c r="A1552" s="33" t="s">
        <v>81</v>
      </c>
      <c r="B1552" s="33">
        <v>7</v>
      </c>
      <c r="C1552" s="33" t="s">
        <v>105</v>
      </c>
      <c r="D1552" s="34">
        <v>11.140855426710679</v>
      </c>
      <c r="E1552" s="35">
        <v>5</v>
      </c>
      <c r="F1552" s="113">
        <f t="shared" si="588"/>
        <v>97.482795280367554</v>
      </c>
      <c r="G1552" s="42">
        <v>0.1</v>
      </c>
      <c r="H1552" s="33" t="s">
        <v>170</v>
      </c>
      <c r="I1552" s="107">
        <f t="shared" si="595"/>
        <v>42.69509627706298</v>
      </c>
      <c r="J1552" s="108">
        <f t="shared" si="596"/>
        <v>0.21347548138531489</v>
      </c>
      <c r="K1552" s="126" t="str">
        <f t="shared" si="590"/>
        <v>DEJAR</v>
      </c>
      <c r="L1552" s="126" t="str">
        <f t="shared" si="591"/>
        <v>DEJAR</v>
      </c>
      <c r="M1552" s="126" t="str">
        <f t="shared" si="592"/>
        <v>DEJAR</v>
      </c>
    </row>
    <row r="1553" spans="1:13" x14ac:dyDescent="0.25">
      <c r="A1553" s="33" t="s">
        <v>81</v>
      </c>
      <c r="B1553" s="33">
        <v>8</v>
      </c>
      <c r="C1553" s="33" t="s">
        <v>97</v>
      </c>
      <c r="D1553" s="36">
        <v>13.687336667101691</v>
      </c>
      <c r="E1553" s="35">
        <v>3</v>
      </c>
      <c r="F1553" s="113">
        <f t="shared" si="588"/>
        <v>147.13933752930578</v>
      </c>
      <c r="G1553" s="42">
        <v>0.1</v>
      </c>
      <c r="H1553" s="33" t="s">
        <v>153</v>
      </c>
      <c r="I1553" s="109">
        <f>6.666+(12.826*(E1553)^0.5)*LN(E1553)</f>
        <v>31.07198362279307</v>
      </c>
      <c r="J1553" s="108">
        <f>(I1553/1000)*0.5/G1553</f>
        <v>0.15535991811396535</v>
      </c>
      <c r="K1553" s="126" t="str">
        <f t="shared" si="590"/>
        <v>DEJAR</v>
      </c>
      <c r="L1553" s="126" t="str">
        <f t="shared" si="591"/>
        <v>DEPURAR</v>
      </c>
      <c r="M1553" s="126" t="str">
        <f t="shared" si="592"/>
        <v>DEPURAR</v>
      </c>
    </row>
    <row r="1554" spans="1:13" x14ac:dyDescent="0.25">
      <c r="A1554" s="33" t="s">
        <v>81</v>
      </c>
      <c r="B1554" s="33">
        <v>9</v>
      </c>
      <c r="C1554" s="33" t="s">
        <v>103</v>
      </c>
      <c r="D1554" s="36">
        <v>79.895848917268012</v>
      </c>
      <c r="E1554" s="35">
        <v>30</v>
      </c>
      <c r="F1554" s="113">
        <f t="shared" si="588"/>
        <v>5013.4804779252536</v>
      </c>
      <c r="G1554" s="42">
        <v>0.1</v>
      </c>
      <c r="H1554" s="33" t="s">
        <v>170</v>
      </c>
      <c r="I1554" s="107">
        <f t="shared" ref="I1554:I1557" si="597">0.13647*D1554^2.38351</f>
        <v>4674.3656807857542</v>
      </c>
      <c r="J1554" s="108">
        <f t="shared" ref="J1554:J1557" si="598">(I1554/1000)*0.5/G1554</f>
        <v>23.371828403928767</v>
      </c>
      <c r="K1554" s="126" t="str">
        <f t="shared" si="590"/>
        <v>DEJAR</v>
      </c>
      <c r="L1554" s="126" t="str">
        <f t="shared" si="591"/>
        <v>DEJAR</v>
      </c>
      <c r="M1554" s="126" t="str">
        <f t="shared" si="592"/>
        <v>DEJAR</v>
      </c>
    </row>
    <row r="1555" spans="1:13" x14ac:dyDescent="0.25">
      <c r="A1555" s="33" t="s">
        <v>81</v>
      </c>
      <c r="B1555" s="33">
        <v>10</v>
      </c>
      <c r="C1555" s="33" t="s">
        <v>98</v>
      </c>
      <c r="D1555" s="36">
        <v>25.464812403910123</v>
      </c>
      <c r="E1555" s="35">
        <v>20</v>
      </c>
      <c r="F1555" s="113">
        <f t="shared" si="588"/>
        <v>509.29786921987943</v>
      </c>
      <c r="G1555" s="42">
        <v>0.1</v>
      </c>
      <c r="H1555" s="33" t="s">
        <v>170</v>
      </c>
      <c r="I1555" s="107">
        <f t="shared" si="597"/>
        <v>306.27418137209492</v>
      </c>
      <c r="J1555" s="108">
        <f t="shared" si="598"/>
        <v>1.5313709068604744</v>
      </c>
      <c r="K1555" s="126" t="str">
        <f t="shared" si="590"/>
        <v>DEJAR</v>
      </c>
      <c r="L1555" s="126" t="str">
        <f t="shared" si="591"/>
        <v>DEJAR</v>
      </c>
      <c r="M1555" s="126" t="str">
        <f t="shared" si="592"/>
        <v>DEJAR</v>
      </c>
    </row>
    <row r="1556" spans="1:13" x14ac:dyDescent="0.25">
      <c r="A1556" s="33" t="s">
        <v>81</v>
      </c>
      <c r="B1556" s="33">
        <v>11</v>
      </c>
      <c r="C1556" s="33" t="s">
        <v>98</v>
      </c>
      <c r="D1556" s="36">
        <v>14.642267132248321</v>
      </c>
      <c r="E1556" s="35">
        <v>20</v>
      </c>
      <c r="F1556" s="113">
        <f t="shared" si="588"/>
        <v>168.38660801082264</v>
      </c>
      <c r="G1556" s="42">
        <v>0.1</v>
      </c>
      <c r="H1556" s="33" t="s">
        <v>170</v>
      </c>
      <c r="I1556" s="107">
        <f t="shared" si="597"/>
        <v>81.898564993474494</v>
      </c>
      <c r="J1556" s="108">
        <f t="shared" si="598"/>
        <v>0.40949282496737244</v>
      </c>
      <c r="K1556" s="126" t="str">
        <f t="shared" si="590"/>
        <v>DEJAR</v>
      </c>
      <c r="L1556" s="126" t="str">
        <f t="shared" si="591"/>
        <v>DEJAR</v>
      </c>
      <c r="M1556" s="126" t="str">
        <f t="shared" si="592"/>
        <v>DEJAR</v>
      </c>
    </row>
    <row r="1557" spans="1:13" x14ac:dyDescent="0.25">
      <c r="A1557" s="33" t="s">
        <v>81</v>
      </c>
      <c r="B1557" s="33">
        <v>12</v>
      </c>
      <c r="C1557" s="33" t="s">
        <v>106</v>
      </c>
      <c r="D1557" s="36">
        <v>16.870438217590458</v>
      </c>
      <c r="E1557" s="35">
        <v>10</v>
      </c>
      <c r="F1557" s="113">
        <f t="shared" si="588"/>
        <v>223.53401791228774</v>
      </c>
      <c r="G1557" s="42">
        <v>0.1</v>
      </c>
      <c r="H1557" s="33" t="s">
        <v>170</v>
      </c>
      <c r="I1557" s="107">
        <f t="shared" si="597"/>
        <v>114.79028939810112</v>
      </c>
      <c r="J1557" s="108">
        <f t="shared" si="598"/>
        <v>0.5739514469905056</v>
      </c>
      <c r="K1557" s="126" t="str">
        <f t="shared" si="590"/>
        <v>DEJAR</v>
      </c>
      <c r="L1557" s="126" t="str">
        <f t="shared" si="591"/>
        <v>DEJAR</v>
      </c>
      <c r="M1557" s="126" t="str">
        <f t="shared" si="592"/>
        <v>DEJAR</v>
      </c>
    </row>
    <row r="1558" spans="1:13" x14ac:dyDescent="0.25">
      <c r="A1558" s="33" t="s">
        <v>81</v>
      </c>
      <c r="B1558" s="33">
        <v>13</v>
      </c>
      <c r="C1558" s="33" t="s">
        <v>97</v>
      </c>
      <c r="D1558" s="36">
        <v>11.777475736808432</v>
      </c>
      <c r="E1558" s="35">
        <v>5</v>
      </c>
      <c r="F1558" s="113">
        <f t="shared" si="588"/>
        <v>108.94199733781484</v>
      </c>
      <c r="G1558" s="42">
        <v>0.1</v>
      </c>
      <c r="H1558" s="33" t="s">
        <v>153</v>
      </c>
      <c r="I1558" s="109">
        <f>6.666+(12.826*(E1558)^0.5)*LN(E1558)</f>
        <v>52.824370122452407</v>
      </c>
      <c r="J1558" s="108">
        <f>(I1558/1000)*0.5/G1558</f>
        <v>0.26412185061226201</v>
      </c>
      <c r="K1558" s="126" t="str">
        <f t="shared" si="590"/>
        <v>DEJAR</v>
      </c>
      <c r="L1558" s="126" t="str">
        <f t="shared" si="591"/>
        <v>DEJAR</v>
      </c>
      <c r="M1558" s="126" t="str">
        <f t="shared" si="592"/>
        <v>DEJAR</v>
      </c>
    </row>
    <row r="1559" spans="1:13" x14ac:dyDescent="0.25">
      <c r="A1559" s="33" t="s">
        <v>81</v>
      </c>
      <c r="B1559" s="33">
        <v>14</v>
      </c>
      <c r="C1559" s="33" t="s">
        <v>96</v>
      </c>
      <c r="D1559" s="36">
        <v>14.960577287297196</v>
      </c>
      <c r="E1559" s="35">
        <v>15</v>
      </c>
      <c r="F1559" s="113">
        <f t="shared" si="588"/>
        <v>175.78734267292398</v>
      </c>
      <c r="G1559" s="42">
        <v>0.1</v>
      </c>
      <c r="H1559" s="33" t="s">
        <v>170</v>
      </c>
      <c r="I1559" s="107">
        <f>0.13647*D1559^2.38351</f>
        <v>86.206167554351623</v>
      </c>
      <c r="J1559" s="108">
        <f>(I1559/1000)*0.5/G1559</f>
        <v>0.4310308377717581</v>
      </c>
      <c r="K1559" s="126" t="str">
        <f t="shared" si="590"/>
        <v>DEJAR</v>
      </c>
      <c r="L1559" s="126" t="str">
        <f t="shared" si="591"/>
        <v>DEJAR</v>
      </c>
      <c r="M1559" s="126" t="str">
        <f t="shared" si="592"/>
        <v>DEJAR</v>
      </c>
    </row>
    <row r="1560" spans="1:13" x14ac:dyDescent="0.25">
      <c r="A1560" s="33" t="s">
        <v>81</v>
      </c>
      <c r="B1560" s="33">
        <v>15</v>
      </c>
      <c r="C1560" s="33" t="s">
        <v>97</v>
      </c>
      <c r="D1560" s="36">
        <v>16.552128062541581</v>
      </c>
      <c r="E1560" s="35">
        <v>10</v>
      </c>
      <c r="F1560" s="113">
        <f t="shared" si="588"/>
        <v>215.17834974539909</v>
      </c>
      <c r="G1560" s="42">
        <v>0.1</v>
      </c>
      <c r="H1560" s="33" t="s">
        <v>153</v>
      </c>
      <c r="I1560" s="109">
        <f t="shared" ref="I1560:I1561" si="599">6.666+(12.826*(E1560)^0.5)*LN(E1560)</f>
        <v>100.05740827111657</v>
      </c>
      <c r="J1560" s="108">
        <f t="shared" ref="J1560:J1561" si="600">(I1560/1000)*0.5/G1560</f>
        <v>0.50028704135558288</v>
      </c>
      <c r="K1560" s="126" t="str">
        <f t="shared" si="590"/>
        <v>DEJAR</v>
      </c>
      <c r="L1560" s="126" t="str">
        <f t="shared" si="591"/>
        <v>DEJAR</v>
      </c>
      <c r="M1560" s="126" t="str">
        <f t="shared" si="592"/>
        <v>DEJAR</v>
      </c>
    </row>
    <row r="1561" spans="1:13" x14ac:dyDescent="0.25">
      <c r="A1561" s="33" t="s">
        <v>81</v>
      </c>
      <c r="B1561" s="33">
        <v>16</v>
      </c>
      <c r="C1561" s="33" t="s">
        <v>97</v>
      </c>
      <c r="D1561" s="36">
        <v>11.140855426710679</v>
      </c>
      <c r="E1561" s="35">
        <v>6</v>
      </c>
      <c r="F1561" s="113">
        <f t="shared" si="588"/>
        <v>97.482795280367554</v>
      </c>
      <c r="G1561" s="42">
        <v>0.1</v>
      </c>
      <c r="H1561" s="33" t="s">
        <v>153</v>
      </c>
      <c r="I1561" s="109">
        <f t="shared" si="599"/>
        <v>62.957985757508652</v>
      </c>
      <c r="J1561" s="108">
        <f t="shared" si="600"/>
        <v>0.31478992878754319</v>
      </c>
      <c r="K1561" s="126" t="str">
        <f t="shared" si="590"/>
        <v>DEJAR</v>
      </c>
      <c r="L1561" s="126" t="str">
        <f t="shared" si="591"/>
        <v>DEJAR</v>
      </c>
      <c r="M1561" s="126" t="str">
        <f t="shared" si="592"/>
        <v>DEJAR</v>
      </c>
    </row>
    <row r="1562" spans="1:13" x14ac:dyDescent="0.25">
      <c r="A1562" s="33" t="s">
        <v>81</v>
      </c>
      <c r="B1562" s="33">
        <v>17</v>
      </c>
      <c r="C1562" s="33" t="s">
        <v>96</v>
      </c>
      <c r="D1562" s="36">
        <v>62.388790389579803</v>
      </c>
      <c r="E1562" s="35">
        <v>30</v>
      </c>
      <c r="F1562" s="113">
        <f t="shared" si="588"/>
        <v>3057.0604599923263</v>
      </c>
      <c r="G1562" s="42">
        <v>0.1</v>
      </c>
      <c r="H1562" s="33" t="s">
        <v>170</v>
      </c>
      <c r="I1562" s="107">
        <f t="shared" ref="I1562:I1564" si="601">0.13647*D1562^2.38351</f>
        <v>2592.3380921055086</v>
      </c>
      <c r="J1562" s="108">
        <f t="shared" ref="J1562:J1564" si="602">(I1562/1000)*0.5/G1562</f>
        <v>12.961690460527544</v>
      </c>
      <c r="K1562" s="126" t="str">
        <f t="shared" si="590"/>
        <v>DEJAR</v>
      </c>
      <c r="L1562" s="126" t="str">
        <f t="shared" si="591"/>
        <v>DEJAR</v>
      </c>
      <c r="M1562" s="126" t="str">
        <f t="shared" si="592"/>
        <v>DEJAR</v>
      </c>
    </row>
    <row r="1563" spans="1:13" x14ac:dyDescent="0.25">
      <c r="A1563" s="33" t="s">
        <v>81</v>
      </c>
      <c r="B1563" s="33">
        <v>18</v>
      </c>
      <c r="C1563" s="33" t="s">
        <v>96</v>
      </c>
      <c r="D1563" s="34">
        <v>34.059186590229793</v>
      </c>
      <c r="E1563" s="35">
        <v>30</v>
      </c>
      <c r="F1563" s="113">
        <f t="shared" si="588"/>
        <v>911.08614135912501</v>
      </c>
      <c r="G1563" s="42">
        <v>0.1</v>
      </c>
      <c r="H1563" s="33" t="s">
        <v>170</v>
      </c>
      <c r="I1563" s="107">
        <f t="shared" si="601"/>
        <v>612.53780902914446</v>
      </c>
      <c r="J1563" s="108">
        <f t="shared" si="602"/>
        <v>3.062689045145722</v>
      </c>
      <c r="K1563" s="126" t="str">
        <f t="shared" si="590"/>
        <v>DEJAR</v>
      </c>
      <c r="L1563" s="126" t="str">
        <f t="shared" si="591"/>
        <v>DEJAR</v>
      </c>
      <c r="M1563" s="126" t="str">
        <f t="shared" si="592"/>
        <v>DEJAR</v>
      </c>
    </row>
    <row r="1564" spans="1:13" x14ac:dyDescent="0.25">
      <c r="A1564" s="33" t="s">
        <v>81</v>
      </c>
      <c r="B1564" s="33">
        <v>19</v>
      </c>
      <c r="C1564" s="33" t="s">
        <v>98</v>
      </c>
      <c r="D1564" s="34">
        <v>25.464812403910123</v>
      </c>
      <c r="E1564" s="35">
        <v>10</v>
      </c>
      <c r="F1564" s="113">
        <f t="shared" si="588"/>
        <v>509.29786921987943</v>
      </c>
      <c r="G1564" s="42">
        <v>0.1</v>
      </c>
      <c r="H1564" s="33" t="s">
        <v>170</v>
      </c>
      <c r="I1564" s="107">
        <f t="shared" si="601"/>
        <v>306.27418137209492</v>
      </c>
      <c r="J1564" s="108">
        <f t="shared" si="602"/>
        <v>1.5313709068604744</v>
      </c>
      <c r="K1564" s="126" t="str">
        <f t="shared" si="590"/>
        <v>DEJAR</v>
      </c>
      <c r="L1564" s="126" t="str">
        <f t="shared" si="591"/>
        <v>DEJAR</v>
      </c>
      <c r="M1564" s="126" t="str">
        <f t="shared" si="592"/>
        <v>DEJAR</v>
      </c>
    </row>
    <row r="1565" spans="1:13" x14ac:dyDescent="0.25">
      <c r="A1565" s="33" t="s">
        <v>81</v>
      </c>
      <c r="B1565" s="33">
        <v>20</v>
      </c>
      <c r="C1565" s="33" t="s">
        <v>97</v>
      </c>
      <c r="D1565" s="34">
        <v>12.732406201955062</v>
      </c>
      <c r="E1565" s="35">
        <v>2.5</v>
      </c>
      <c r="F1565" s="113">
        <f t="shared" si="588"/>
        <v>127.32446730496986</v>
      </c>
      <c r="G1565" s="42">
        <v>0.1</v>
      </c>
      <c r="H1565" s="33" t="s">
        <v>153</v>
      </c>
      <c r="I1565" s="109">
        <f>6.666+(12.826*(E1565)^0.5)*LN(E1565)</f>
        <v>25.248088908650967</v>
      </c>
      <c r="J1565" s="108">
        <f>(I1565/1000)*0.5/G1565</f>
        <v>0.12624044454325481</v>
      </c>
      <c r="K1565" s="126" t="str">
        <f t="shared" si="590"/>
        <v>DEJAR</v>
      </c>
      <c r="L1565" s="126" t="str">
        <f t="shared" si="591"/>
        <v>DEPURAR</v>
      </c>
      <c r="M1565" s="126" t="str">
        <f t="shared" si="592"/>
        <v>DEPURAR</v>
      </c>
    </row>
    <row r="1566" spans="1:13" x14ac:dyDescent="0.25">
      <c r="A1566" s="33" t="s">
        <v>81</v>
      </c>
      <c r="B1566" s="33">
        <v>21</v>
      </c>
      <c r="C1566" s="33" t="s">
        <v>96</v>
      </c>
      <c r="D1566" s="34">
        <v>119.36630814332869</v>
      </c>
      <c r="E1566" s="35">
        <v>30</v>
      </c>
      <c r="F1566" s="113">
        <f t="shared" si="588"/>
        <v>11190.627009225866</v>
      </c>
      <c r="G1566" s="42">
        <v>0.1</v>
      </c>
      <c r="H1566" s="33" t="s">
        <v>170</v>
      </c>
      <c r="I1566" s="107">
        <f t="shared" ref="I1566:I1569" si="603">0.13647*D1566^2.38351</f>
        <v>12170.422068903485</v>
      </c>
      <c r="J1566" s="108">
        <f t="shared" ref="J1566:J1574" si="604">(I1566/1000)*0.5/G1566</f>
        <v>60.852110344517421</v>
      </c>
      <c r="K1566" s="126" t="str">
        <f t="shared" si="590"/>
        <v>DEJAR</v>
      </c>
      <c r="L1566" s="126" t="str">
        <f t="shared" si="591"/>
        <v>DEJAR</v>
      </c>
      <c r="M1566" s="126" t="str">
        <f t="shared" si="592"/>
        <v>DEJAR</v>
      </c>
    </row>
    <row r="1567" spans="1:13" x14ac:dyDescent="0.25">
      <c r="A1567" s="33" t="s">
        <v>81</v>
      </c>
      <c r="B1567" s="33">
        <v>22</v>
      </c>
      <c r="C1567" s="33" t="s">
        <v>96</v>
      </c>
      <c r="D1567" s="34">
        <v>25.146502248861246</v>
      </c>
      <c r="E1567" s="35">
        <v>30</v>
      </c>
      <c r="F1567" s="113">
        <f t="shared" si="588"/>
        <v>496.64500028144801</v>
      </c>
      <c r="G1567" s="42">
        <v>0.1</v>
      </c>
      <c r="H1567" s="33" t="s">
        <v>170</v>
      </c>
      <c r="I1567" s="107">
        <f t="shared" si="603"/>
        <v>297.22786449051216</v>
      </c>
      <c r="J1567" s="108">
        <f t="shared" si="604"/>
        <v>1.4861393224525605</v>
      </c>
      <c r="K1567" s="126" t="str">
        <f t="shared" si="590"/>
        <v>DEJAR</v>
      </c>
      <c r="L1567" s="126" t="str">
        <f t="shared" si="591"/>
        <v>DEJAR</v>
      </c>
      <c r="M1567" s="126" t="str">
        <f t="shared" si="592"/>
        <v>DEJAR</v>
      </c>
    </row>
    <row r="1568" spans="1:13" x14ac:dyDescent="0.25">
      <c r="A1568" s="33" t="s">
        <v>81</v>
      </c>
      <c r="B1568" s="33">
        <v>23</v>
      </c>
      <c r="C1568" s="33" t="s">
        <v>96</v>
      </c>
      <c r="D1568" s="34">
        <v>42.971870931598332</v>
      </c>
      <c r="E1568" s="35">
        <v>35</v>
      </c>
      <c r="F1568" s="113">
        <f t="shared" si="588"/>
        <v>1450.3052603956721</v>
      </c>
      <c r="G1568" s="42">
        <v>0.1</v>
      </c>
      <c r="H1568" s="33" t="s">
        <v>170</v>
      </c>
      <c r="I1568" s="107">
        <f t="shared" si="603"/>
        <v>1065.977930556058</v>
      </c>
      <c r="J1568" s="108">
        <f t="shared" si="604"/>
        <v>5.329889652780289</v>
      </c>
      <c r="K1568" s="126" t="str">
        <f t="shared" si="590"/>
        <v>DEJAR</v>
      </c>
      <c r="L1568" s="126" t="str">
        <f t="shared" si="591"/>
        <v>DEJAR</v>
      </c>
      <c r="M1568" s="126" t="str">
        <f t="shared" si="592"/>
        <v>DEJAR</v>
      </c>
    </row>
    <row r="1569" spans="1:13" x14ac:dyDescent="0.25">
      <c r="A1569" s="33" t="s">
        <v>81</v>
      </c>
      <c r="B1569" s="33">
        <v>24</v>
      </c>
      <c r="C1569" s="33" t="s">
        <v>96</v>
      </c>
      <c r="D1569" s="34">
        <v>73.211335661241606</v>
      </c>
      <c r="E1569" s="35">
        <v>28</v>
      </c>
      <c r="F1569" s="113">
        <f t="shared" si="588"/>
        <v>4209.6652002705659</v>
      </c>
      <c r="G1569" s="42">
        <v>0.1</v>
      </c>
      <c r="H1569" s="33" t="s">
        <v>170</v>
      </c>
      <c r="I1569" s="107">
        <f t="shared" si="603"/>
        <v>3795.5812035692934</v>
      </c>
      <c r="J1569" s="108">
        <f t="shared" si="604"/>
        <v>18.977906017846465</v>
      </c>
      <c r="K1569" s="126" t="str">
        <f t="shared" si="590"/>
        <v>DEJAR</v>
      </c>
      <c r="L1569" s="126" t="str">
        <f t="shared" si="591"/>
        <v>DEJAR</v>
      </c>
      <c r="M1569" s="126" t="str">
        <f t="shared" si="592"/>
        <v>DEJAR</v>
      </c>
    </row>
    <row r="1570" spans="1:13" x14ac:dyDescent="0.25">
      <c r="A1570" s="33" t="s">
        <v>81</v>
      </c>
      <c r="B1570" s="33">
        <v>25</v>
      </c>
      <c r="C1570" s="33" t="s">
        <v>97</v>
      </c>
      <c r="D1570" s="34">
        <v>12.732406201955062</v>
      </c>
      <c r="E1570" s="35">
        <v>3</v>
      </c>
      <c r="F1570" s="113">
        <f t="shared" si="588"/>
        <v>127.32446730496986</v>
      </c>
      <c r="G1570" s="42">
        <v>0.1</v>
      </c>
      <c r="H1570" s="33" t="s">
        <v>153</v>
      </c>
      <c r="I1570" s="109">
        <f t="shared" ref="I1570:I1574" si="605">6.666+(12.826*(E1570)^0.5)*LN(E1570)</f>
        <v>31.07198362279307</v>
      </c>
      <c r="J1570" s="108">
        <f t="shared" si="604"/>
        <v>0.15535991811396535</v>
      </c>
      <c r="K1570" s="126" t="str">
        <f t="shared" si="590"/>
        <v>DEJAR</v>
      </c>
      <c r="L1570" s="126" t="str">
        <f t="shared" si="591"/>
        <v>DEPURAR</v>
      </c>
      <c r="M1570" s="126" t="str">
        <f t="shared" si="592"/>
        <v>DEPURAR</v>
      </c>
    </row>
    <row r="1571" spans="1:13" x14ac:dyDescent="0.25">
      <c r="A1571" s="33" t="s">
        <v>81</v>
      </c>
      <c r="B1571" s="33">
        <v>26</v>
      </c>
      <c r="C1571" s="33" t="s">
        <v>97</v>
      </c>
      <c r="D1571" s="34">
        <v>11.459165581759555</v>
      </c>
      <c r="E1571" s="35">
        <v>2.5</v>
      </c>
      <c r="F1571" s="113">
        <f t="shared" si="588"/>
        <v>103.13281851702557</v>
      </c>
      <c r="G1571" s="42">
        <v>0.1</v>
      </c>
      <c r="H1571" s="33" t="s">
        <v>153</v>
      </c>
      <c r="I1571" s="109">
        <f t="shared" si="605"/>
        <v>25.248088908650967</v>
      </c>
      <c r="J1571" s="108">
        <f t="shared" si="604"/>
        <v>0.12624044454325481</v>
      </c>
      <c r="K1571" s="126" t="str">
        <f t="shared" si="590"/>
        <v>DEJAR</v>
      </c>
      <c r="L1571" s="126" t="str">
        <f t="shared" si="591"/>
        <v>DEPURAR</v>
      </c>
      <c r="M1571" s="126" t="str">
        <f t="shared" si="592"/>
        <v>DEPURAR</v>
      </c>
    </row>
    <row r="1572" spans="1:13" x14ac:dyDescent="0.25">
      <c r="A1572" s="33" t="s">
        <v>81</v>
      </c>
      <c r="B1572" s="33">
        <v>27</v>
      </c>
      <c r="C1572" s="33" t="s">
        <v>97</v>
      </c>
      <c r="D1572" s="34">
        <v>29.602844419545519</v>
      </c>
      <c r="E1572" s="35">
        <v>4</v>
      </c>
      <c r="F1572" s="113">
        <f t="shared" si="588"/>
        <v>688.26832357542776</v>
      </c>
      <c r="G1572" s="42">
        <v>0.1</v>
      </c>
      <c r="H1572" s="33" t="s">
        <v>153</v>
      </c>
      <c r="I1572" s="109">
        <f t="shared" si="605"/>
        <v>42.22722295144743</v>
      </c>
      <c r="J1572" s="108">
        <f t="shared" si="604"/>
        <v>0.21113611475723715</v>
      </c>
      <c r="K1572" s="126" t="str">
        <f t="shared" si="590"/>
        <v>DEJAR</v>
      </c>
      <c r="L1572" s="126" t="str">
        <f t="shared" si="591"/>
        <v>DEPURAR</v>
      </c>
      <c r="M1572" s="126" t="str">
        <f t="shared" si="592"/>
        <v>DEPURAR</v>
      </c>
    </row>
    <row r="1573" spans="1:13" x14ac:dyDescent="0.25">
      <c r="A1573" s="33" t="s">
        <v>81</v>
      </c>
      <c r="B1573" s="33">
        <v>28</v>
      </c>
      <c r="C1573" s="33" t="s">
        <v>97</v>
      </c>
      <c r="D1573" s="34">
        <v>16.552128062541581</v>
      </c>
      <c r="E1573" s="35">
        <v>10</v>
      </c>
      <c r="F1573" s="113">
        <f t="shared" si="588"/>
        <v>215.17834974539909</v>
      </c>
      <c r="G1573" s="42">
        <v>0.1</v>
      </c>
      <c r="H1573" s="33" t="s">
        <v>153</v>
      </c>
      <c r="I1573" s="109">
        <f t="shared" si="605"/>
        <v>100.05740827111657</v>
      </c>
      <c r="J1573" s="108">
        <f t="shared" si="604"/>
        <v>0.50028704135558288</v>
      </c>
      <c r="K1573" s="126" t="str">
        <f t="shared" si="590"/>
        <v>DEJAR</v>
      </c>
      <c r="L1573" s="126" t="str">
        <f t="shared" si="591"/>
        <v>DEJAR</v>
      </c>
      <c r="M1573" s="126" t="str">
        <f t="shared" si="592"/>
        <v>DEJAR</v>
      </c>
    </row>
    <row r="1574" spans="1:13" x14ac:dyDescent="0.25">
      <c r="A1574" s="33" t="s">
        <v>81</v>
      </c>
      <c r="B1574" s="33">
        <v>29</v>
      </c>
      <c r="C1574" s="33" t="s">
        <v>97</v>
      </c>
      <c r="D1574" s="34">
        <v>13.687336667101691</v>
      </c>
      <c r="E1574" s="35">
        <v>4</v>
      </c>
      <c r="F1574" s="113">
        <f t="shared" si="588"/>
        <v>147.13933752930578</v>
      </c>
      <c r="G1574" s="42">
        <v>0.1</v>
      </c>
      <c r="H1574" s="33" t="s">
        <v>153</v>
      </c>
      <c r="I1574" s="109">
        <f t="shared" si="605"/>
        <v>42.22722295144743</v>
      </c>
      <c r="J1574" s="108">
        <f t="shared" si="604"/>
        <v>0.21113611475723715</v>
      </c>
      <c r="K1574" s="126" t="str">
        <f t="shared" si="590"/>
        <v>DEJAR</v>
      </c>
      <c r="L1574" s="126" t="str">
        <f t="shared" si="591"/>
        <v>DEPURAR</v>
      </c>
      <c r="M1574" s="126" t="str">
        <f t="shared" si="592"/>
        <v>DEPURAR</v>
      </c>
    </row>
    <row r="1575" spans="1:13" x14ac:dyDescent="0.25">
      <c r="A1575" s="33" t="s">
        <v>82</v>
      </c>
      <c r="B1575" s="33">
        <v>1</v>
      </c>
      <c r="C1575" s="33" t="s">
        <v>98</v>
      </c>
      <c r="D1575" s="34">
        <v>22.91833116351911</v>
      </c>
      <c r="E1575" s="42">
        <v>25</v>
      </c>
      <c r="F1575" s="113">
        <f t="shared" si="588"/>
        <v>412.53127406810228</v>
      </c>
      <c r="G1575" s="42">
        <v>0.1</v>
      </c>
      <c r="H1575" s="33" t="s">
        <v>170</v>
      </c>
      <c r="I1575" s="107">
        <f t="shared" ref="I1575:I1594" si="606">0.13647*D1575^2.38351</f>
        <v>238.25770348900747</v>
      </c>
      <c r="J1575" s="108">
        <f t="shared" ref="J1575:J1594" si="607">(I1575/1000)*0.5/G1575</f>
        <v>1.1912885174450372</v>
      </c>
      <c r="K1575" s="126" t="str">
        <f t="shared" si="590"/>
        <v>DEJAR</v>
      </c>
      <c r="L1575" s="126" t="str">
        <f t="shared" si="591"/>
        <v>DEJAR</v>
      </c>
      <c r="M1575" s="126" t="str">
        <f t="shared" si="592"/>
        <v>DEJAR</v>
      </c>
    </row>
    <row r="1576" spans="1:13" x14ac:dyDescent="0.25">
      <c r="A1576" s="33" t="s">
        <v>82</v>
      </c>
      <c r="B1576" s="33">
        <v>2</v>
      </c>
      <c r="C1576" s="33" t="s">
        <v>120</v>
      </c>
      <c r="D1576" s="34">
        <v>10.822545271661802</v>
      </c>
      <c r="E1576" s="42">
        <v>10</v>
      </c>
      <c r="F1576" s="113">
        <f t="shared" si="588"/>
        <v>91.99192762784071</v>
      </c>
      <c r="G1576" s="42">
        <v>0.1</v>
      </c>
      <c r="H1576" s="33" t="s">
        <v>170</v>
      </c>
      <c r="I1576" s="107">
        <f t="shared" si="606"/>
        <v>39.844803225585046</v>
      </c>
      <c r="J1576" s="108">
        <f t="shared" si="607"/>
        <v>0.19922401612792523</v>
      </c>
      <c r="K1576" s="126" t="str">
        <f t="shared" si="590"/>
        <v>DEJAR</v>
      </c>
      <c r="L1576" s="126" t="str">
        <f t="shared" si="591"/>
        <v>DEJAR</v>
      </c>
      <c r="M1576" s="126" t="str">
        <f t="shared" si="592"/>
        <v>DEJAR</v>
      </c>
    </row>
    <row r="1577" spans="1:13" x14ac:dyDescent="0.25">
      <c r="A1577" s="33" t="s">
        <v>82</v>
      </c>
      <c r="B1577" s="33">
        <v>4</v>
      </c>
      <c r="C1577" s="33" t="s">
        <v>115</v>
      </c>
      <c r="D1577" s="34">
        <v>22.91833116351911</v>
      </c>
      <c r="E1577" s="42">
        <v>25</v>
      </c>
      <c r="F1577" s="113">
        <f t="shared" si="588"/>
        <v>412.53127406810228</v>
      </c>
      <c r="G1577" s="42">
        <v>0.1</v>
      </c>
      <c r="H1577" s="33" t="s">
        <v>170</v>
      </c>
      <c r="I1577" s="107">
        <f t="shared" si="606"/>
        <v>238.25770348900747</v>
      </c>
      <c r="J1577" s="108">
        <f t="shared" si="607"/>
        <v>1.1912885174450372</v>
      </c>
      <c r="K1577" s="126" t="str">
        <f t="shared" si="590"/>
        <v>DEJAR</v>
      </c>
      <c r="L1577" s="126" t="str">
        <f t="shared" si="591"/>
        <v>DEJAR</v>
      </c>
      <c r="M1577" s="126" t="str">
        <f t="shared" si="592"/>
        <v>DEJAR</v>
      </c>
    </row>
    <row r="1578" spans="1:13" x14ac:dyDescent="0.25">
      <c r="A1578" s="33" t="s">
        <v>82</v>
      </c>
      <c r="B1578" s="33">
        <v>5</v>
      </c>
      <c r="C1578" s="33" t="s">
        <v>140</v>
      </c>
      <c r="D1578" s="34">
        <v>10.18592496156405</v>
      </c>
      <c r="E1578" s="35">
        <v>15</v>
      </c>
      <c r="F1578" s="113">
        <f t="shared" si="588"/>
        <v>81.487659075180716</v>
      </c>
      <c r="G1578" s="42">
        <v>0.1</v>
      </c>
      <c r="H1578" s="33" t="s">
        <v>170</v>
      </c>
      <c r="I1578" s="107">
        <f t="shared" si="606"/>
        <v>34.483901639602834</v>
      </c>
      <c r="J1578" s="108">
        <f t="shared" si="607"/>
        <v>0.17241950819801416</v>
      </c>
      <c r="K1578" s="126" t="str">
        <f t="shared" si="590"/>
        <v>DEJAR</v>
      </c>
      <c r="L1578" s="126" t="str">
        <f t="shared" si="591"/>
        <v>DEJAR</v>
      </c>
      <c r="M1578" s="126" t="str">
        <f t="shared" si="592"/>
        <v>DEJAR</v>
      </c>
    </row>
    <row r="1579" spans="1:13" x14ac:dyDescent="0.25">
      <c r="A1579" s="33" t="s">
        <v>82</v>
      </c>
      <c r="B1579" s="33">
        <v>6</v>
      </c>
      <c r="C1579" s="33" t="s">
        <v>135</v>
      </c>
      <c r="D1579" s="34">
        <v>36.287357675571926</v>
      </c>
      <c r="E1579" s="35">
        <v>30</v>
      </c>
      <c r="F1579" s="113">
        <f t="shared" si="588"/>
        <v>1034.1929856846177</v>
      </c>
      <c r="G1579" s="42">
        <v>0.1</v>
      </c>
      <c r="H1579" s="33" t="s">
        <v>170</v>
      </c>
      <c r="I1579" s="107">
        <f t="shared" si="606"/>
        <v>712.4094227134251</v>
      </c>
      <c r="J1579" s="108">
        <f t="shared" si="607"/>
        <v>3.5620471135671252</v>
      </c>
      <c r="K1579" s="126" t="str">
        <f t="shared" si="590"/>
        <v>DEJAR</v>
      </c>
      <c r="L1579" s="126" t="str">
        <f t="shared" si="591"/>
        <v>DEJAR</v>
      </c>
      <c r="M1579" s="126" t="str">
        <f t="shared" si="592"/>
        <v>DEJAR</v>
      </c>
    </row>
    <row r="1580" spans="1:13" x14ac:dyDescent="0.25">
      <c r="A1580" s="33" t="s">
        <v>82</v>
      </c>
      <c r="B1580" s="33">
        <v>7</v>
      </c>
      <c r="C1580" s="33" t="s">
        <v>115</v>
      </c>
      <c r="D1580" s="34">
        <v>22.91833116351911</v>
      </c>
      <c r="E1580" s="35">
        <v>8</v>
      </c>
      <c r="F1580" s="113">
        <f t="shared" si="588"/>
        <v>412.53127406810228</v>
      </c>
      <c r="G1580" s="42">
        <v>0.1</v>
      </c>
      <c r="H1580" s="33" t="s">
        <v>170</v>
      </c>
      <c r="I1580" s="107">
        <f t="shared" si="606"/>
        <v>238.25770348900747</v>
      </c>
      <c r="J1580" s="108">
        <f t="shared" si="607"/>
        <v>1.1912885174450372</v>
      </c>
      <c r="K1580" s="126" t="str">
        <f t="shared" si="590"/>
        <v>DEJAR</v>
      </c>
      <c r="L1580" s="126" t="str">
        <f t="shared" si="591"/>
        <v>DEJAR</v>
      </c>
      <c r="M1580" s="126" t="str">
        <f t="shared" si="592"/>
        <v>DEJAR</v>
      </c>
    </row>
    <row r="1581" spans="1:13" x14ac:dyDescent="0.25">
      <c r="A1581" s="33" t="s">
        <v>82</v>
      </c>
      <c r="B1581" s="33">
        <v>8</v>
      </c>
      <c r="C1581" s="33" t="s">
        <v>141</v>
      </c>
      <c r="D1581" s="36">
        <v>24.191571783714618</v>
      </c>
      <c r="E1581" s="35">
        <v>25</v>
      </c>
      <c r="F1581" s="113">
        <f t="shared" si="588"/>
        <v>459.64132697094118</v>
      </c>
      <c r="G1581" s="42">
        <v>0.1</v>
      </c>
      <c r="H1581" s="33" t="s">
        <v>170</v>
      </c>
      <c r="I1581" s="107">
        <f t="shared" si="606"/>
        <v>271.02813595928234</v>
      </c>
      <c r="J1581" s="108">
        <f t="shared" si="607"/>
        <v>1.3551406797964116</v>
      </c>
      <c r="K1581" s="126" t="str">
        <f t="shared" si="590"/>
        <v>DEJAR</v>
      </c>
      <c r="L1581" s="126" t="str">
        <f t="shared" si="591"/>
        <v>DEJAR</v>
      </c>
      <c r="M1581" s="126" t="str">
        <f t="shared" si="592"/>
        <v>DEJAR</v>
      </c>
    </row>
    <row r="1582" spans="1:13" x14ac:dyDescent="0.25">
      <c r="A1582" s="33" t="s">
        <v>82</v>
      </c>
      <c r="B1582" s="33">
        <v>9</v>
      </c>
      <c r="C1582" s="33" t="s">
        <v>137</v>
      </c>
      <c r="D1582" s="36">
        <v>26.419742869056751</v>
      </c>
      <c r="E1582" s="35">
        <v>30</v>
      </c>
      <c r="F1582" s="113">
        <f t="shared" si="588"/>
        <v>548.21140953996075</v>
      </c>
      <c r="G1582" s="42">
        <v>0.1</v>
      </c>
      <c r="H1582" s="33" t="s">
        <v>170</v>
      </c>
      <c r="I1582" s="107">
        <f t="shared" si="606"/>
        <v>334.36298737647621</v>
      </c>
      <c r="J1582" s="108">
        <f t="shared" si="607"/>
        <v>1.6718149368823811</v>
      </c>
      <c r="K1582" s="126" t="str">
        <f t="shared" si="590"/>
        <v>DEJAR</v>
      </c>
      <c r="L1582" s="126" t="str">
        <f t="shared" si="591"/>
        <v>DEJAR</v>
      </c>
      <c r="M1582" s="126" t="str">
        <f t="shared" si="592"/>
        <v>DEJAR</v>
      </c>
    </row>
    <row r="1583" spans="1:13" x14ac:dyDescent="0.25">
      <c r="A1583" s="33" t="s">
        <v>82</v>
      </c>
      <c r="B1583" s="33">
        <v>10</v>
      </c>
      <c r="C1583" s="33" t="s">
        <v>115</v>
      </c>
      <c r="D1583" s="36">
        <v>23.873261628665741</v>
      </c>
      <c r="E1583" s="35">
        <v>8</v>
      </c>
      <c r="F1583" s="113">
        <f t="shared" si="588"/>
        <v>447.62508036903466</v>
      </c>
      <c r="G1583" s="42">
        <v>0.1</v>
      </c>
      <c r="H1583" s="33" t="s">
        <v>170</v>
      </c>
      <c r="I1583" s="107">
        <f t="shared" si="606"/>
        <v>262.60539541896509</v>
      </c>
      <c r="J1583" s="108">
        <f t="shared" si="607"/>
        <v>1.3130269770948255</v>
      </c>
      <c r="K1583" s="126" t="str">
        <f t="shared" si="590"/>
        <v>DEJAR</v>
      </c>
      <c r="L1583" s="126" t="str">
        <f t="shared" si="591"/>
        <v>DEJAR</v>
      </c>
      <c r="M1583" s="126" t="str">
        <f t="shared" si="592"/>
        <v>DEJAR</v>
      </c>
    </row>
    <row r="1584" spans="1:13" x14ac:dyDescent="0.25">
      <c r="A1584" s="33" t="s">
        <v>82</v>
      </c>
      <c r="B1584" s="33">
        <v>11</v>
      </c>
      <c r="C1584" s="33" t="s">
        <v>120</v>
      </c>
      <c r="D1584" s="36">
        <v>11.140855426710679</v>
      </c>
      <c r="E1584" s="35">
        <v>15</v>
      </c>
      <c r="F1584" s="113">
        <f t="shared" si="588"/>
        <v>97.482795280367554</v>
      </c>
      <c r="G1584" s="42">
        <v>0.1</v>
      </c>
      <c r="H1584" s="33" t="s">
        <v>170</v>
      </c>
      <c r="I1584" s="107">
        <f t="shared" si="606"/>
        <v>42.69509627706298</v>
      </c>
      <c r="J1584" s="108">
        <f t="shared" si="607"/>
        <v>0.21347548138531489</v>
      </c>
      <c r="K1584" s="126" t="str">
        <f t="shared" si="590"/>
        <v>DEJAR</v>
      </c>
      <c r="L1584" s="126" t="str">
        <f t="shared" si="591"/>
        <v>DEJAR</v>
      </c>
      <c r="M1584" s="126" t="str">
        <f t="shared" si="592"/>
        <v>DEJAR</v>
      </c>
    </row>
    <row r="1585" spans="1:13" x14ac:dyDescent="0.25">
      <c r="A1585" s="33" t="s">
        <v>82</v>
      </c>
      <c r="B1585" s="33">
        <v>12</v>
      </c>
      <c r="C1585" s="33" t="s">
        <v>98</v>
      </c>
      <c r="D1585" s="36">
        <v>22.91833116351911</v>
      </c>
      <c r="E1585" s="35">
        <v>8</v>
      </c>
      <c r="F1585" s="113">
        <f t="shared" si="588"/>
        <v>412.53127406810228</v>
      </c>
      <c r="G1585" s="42">
        <v>0.1</v>
      </c>
      <c r="H1585" s="33" t="s">
        <v>170</v>
      </c>
      <c r="I1585" s="107">
        <f t="shared" si="606"/>
        <v>238.25770348900747</v>
      </c>
      <c r="J1585" s="108">
        <f t="shared" si="607"/>
        <v>1.1912885174450372</v>
      </c>
      <c r="K1585" s="126" t="str">
        <f t="shared" si="590"/>
        <v>DEJAR</v>
      </c>
      <c r="L1585" s="126" t="str">
        <f t="shared" si="591"/>
        <v>DEJAR</v>
      </c>
      <c r="M1585" s="126" t="str">
        <f t="shared" si="592"/>
        <v>DEJAR</v>
      </c>
    </row>
    <row r="1586" spans="1:13" x14ac:dyDescent="0.25">
      <c r="A1586" s="33" t="s">
        <v>82</v>
      </c>
      <c r="B1586" s="33">
        <v>13</v>
      </c>
      <c r="C1586" s="33" t="s">
        <v>107</v>
      </c>
      <c r="D1586" s="36">
        <v>10.822545271661802</v>
      </c>
      <c r="E1586" s="35">
        <v>10</v>
      </c>
      <c r="F1586" s="113">
        <f t="shared" si="588"/>
        <v>91.99192762784071</v>
      </c>
      <c r="G1586" s="42">
        <v>0.1</v>
      </c>
      <c r="H1586" s="33" t="s">
        <v>170</v>
      </c>
      <c r="I1586" s="107">
        <f t="shared" si="606"/>
        <v>39.844803225585046</v>
      </c>
      <c r="J1586" s="108">
        <f t="shared" si="607"/>
        <v>0.19922401612792523</v>
      </c>
      <c r="K1586" s="126" t="str">
        <f t="shared" si="590"/>
        <v>DEJAR</v>
      </c>
      <c r="L1586" s="126" t="str">
        <f t="shared" si="591"/>
        <v>DEJAR</v>
      </c>
      <c r="M1586" s="126" t="str">
        <f t="shared" si="592"/>
        <v>DEJAR</v>
      </c>
    </row>
    <row r="1587" spans="1:13" x14ac:dyDescent="0.25">
      <c r="A1587" s="33" t="s">
        <v>82</v>
      </c>
      <c r="B1587" s="33">
        <v>14</v>
      </c>
      <c r="C1587" s="33" t="s">
        <v>98</v>
      </c>
      <c r="D1587" s="36">
        <v>11.777475736808432</v>
      </c>
      <c r="E1587" s="35">
        <v>8</v>
      </c>
      <c r="F1587" s="113">
        <f t="shared" si="588"/>
        <v>108.94199733781484</v>
      </c>
      <c r="G1587" s="42">
        <v>0.1</v>
      </c>
      <c r="H1587" s="33" t="s">
        <v>170</v>
      </c>
      <c r="I1587" s="107">
        <f t="shared" si="606"/>
        <v>48.741721531207368</v>
      </c>
      <c r="J1587" s="108">
        <f t="shared" si="607"/>
        <v>0.2437086076560368</v>
      </c>
      <c r="K1587" s="126" t="str">
        <f t="shared" si="590"/>
        <v>DEJAR</v>
      </c>
      <c r="L1587" s="126" t="str">
        <f t="shared" si="591"/>
        <v>DEJAR</v>
      </c>
      <c r="M1587" s="126" t="str">
        <f t="shared" si="592"/>
        <v>DEJAR</v>
      </c>
    </row>
    <row r="1588" spans="1:13" x14ac:dyDescent="0.25">
      <c r="A1588" s="33" t="s">
        <v>82</v>
      </c>
      <c r="B1588" s="33">
        <v>15</v>
      </c>
      <c r="C1588" s="33" t="s">
        <v>142</v>
      </c>
      <c r="D1588" s="36">
        <v>11.140855426710679</v>
      </c>
      <c r="E1588" s="35">
        <v>8</v>
      </c>
      <c r="F1588" s="113">
        <f t="shared" si="588"/>
        <v>97.482795280367554</v>
      </c>
      <c r="G1588" s="42">
        <v>0.1</v>
      </c>
      <c r="H1588" s="33" t="s">
        <v>170</v>
      </c>
      <c r="I1588" s="107">
        <f t="shared" si="606"/>
        <v>42.69509627706298</v>
      </c>
      <c r="J1588" s="108">
        <f t="shared" si="607"/>
        <v>0.21347548138531489</v>
      </c>
      <c r="K1588" s="126" t="str">
        <f t="shared" si="590"/>
        <v>DEJAR</v>
      </c>
      <c r="L1588" s="126" t="str">
        <f t="shared" si="591"/>
        <v>DEJAR</v>
      </c>
      <c r="M1588" s="126" t="str">
        <f t="shared" si="592"/>
        <v>DEJAR</v>
      </c>
    </row>
    <row r="1589" spans="1:13" x14ac:dyDescent="0.25">
      <c r="A1589" s="33" t="s">
        <v>82</v>
      </c>
      <c r="B1589" s="33">
        <v>17</v>
      </c>
      <c r="C1589" s="33" t="s">
        <v>117</v>
      </c>
      <c r="D1589" s="36">
        <v>25.464812403910123</v>
      </c>
      <c r="E1589" s="35">
        <v>13</v>
      </c>
      <c r="F1589" s="113">
        <f t="shared" si="588"/>
        <v>509.29786921987943</v>
      </c>
      <c r="G1589" s="42">
        <v>0.1</v>
      </c>
      <c r="H1589" s="33" t="s">
        <v>170</v>
      </c>
      <c r="I1589" s="107">
        <f t="shared" si="606"/>
        <v>306.27418137209492</v>
      </c>
      <c r="J1589" s="108">
        <f t="shared" si="607"/>
        <v>1.5313709068604744</v>
      </c>
      <c r="K1589" s="126" t="str">
        <f t="shared" si="590"/>
        <v>DEJAR</v>
      </c>
      <c r="L1589" s="126" t="str">
        <f t="shared" si="591"/>
        <v>DEJAR</v>
      </c>
      <c r="M1589" s="126" t="str">
        <f t="shared" si="592"/>
        <v>DEJAR</v>
      </c>
    </row>
    <row r="1590" spans="1:13" x14ac:dyDescent="0.25">
      <c r="A1590" s="33" t="s">
        <v>82</v>
      </c>
      <c r="B1590" s="33">
        <v>18</v>
      </c>
      <c r="C1590" s="33" t="s">
        <v>99</v>
      </c>
      <c r="D1590" s="34">
        <v>11.140855426710679</v>
      </c>
      <c r="E1590" s="35">
        <v>18</v>
      </c>
      <c r="F1590" s="113">
        <f t="shared" si="588"/>
        <v>97.482795280367554</v>
      </c>
      <c r="G1590" s="42">
        <v>0.1</v>
      </c>
      <c r="H1590" s="33" t="s">
        <v>170</v>
      </c>
      <c r="I1590" s="107">
        <f t="shared" si="606"/>
        <v>42.69509627706298</v>
      </c>
      <c r="J1590" s="108">
        <f t="shared" si="607"/>
        <v>0.21347548138531489</v>
      </c>
      <c r="K1590" s="126" t="str">
        <f t="shared" si="590"/>
        <v>DEJAR</v>
      </c>
      <c r="L1590" s="126" t="str">
        <f t="shared" si="591"/>
        <v>DEJAR</v>
      </c>
      <c r="M1590" s="126" t="str">
        <f t="shared" si="592"/>
        <v>DEJAR</v>
      </c>
    </row>
    <row r="1591" spans="1:13" x14ac:dyDescent="0.25">
      <c r="A1591" s="33" t="s">
        <v>82</v>
      </c>
      <c r="B1591" s="33">
        <v>19</v>
      </c>
      <c r="C1591" s="33" t="s">
        <v>143</v>
      </c>
      <c r="D1591" s="34">
        <v>29.602844419545519</v>
      </c>
      <c r="E1591" s="35">
        <v>10</v>
      </c>
      <c r="F1591" s="113">
        <f t="shared" si="588"/>
        <v>688.26832357542776</v>
      </c>
      <c r="G1591" s="42">
        <v>0.1</v>
      </c>
      <c r="H1591" s="33" t="s">
        <v>170</v>
      </c>
      <c r="I1591" s="107">
        <f t="shared" si="606"/>
        <v>438.50562179287272</v>
      </c>
      <c r="J1591" s="108">
        <f t="shared" si="607"/>
        <v>2.1925281089643636</v>
      </c>
      <c r="K1591" s="126" t="str">
        <f t="shared" si="590"/>
        <v>DEJAR</v>
      </c>
      <c r="L1591" s="126" t="str">
        <f t="shared" si="591"/>
        <v>DEJAR</v>
      </c>
      <c r="M1591" s="126" t="str">
        <f t="shared" si="592"/>
        <v>DEJAR</v>
      </c>
    </row>
    <row r="1592" spans="1:13" x14ac:dyDescent="0.25">
      <c r="A1592" s="33" t="s">
        <v>82</v>
      </c>
      <c r="B1592" s="33">
        <v>20</v>
      </c>
      <c r="C1592" s="33" t="s">
        <v>144</v>
      </c>
      <c r="D1592" s="34">
        <v>21.00847023322585</v>
      </c>
      <c r="E1592" s="35">
        <v>25</v>
      </c>
      <c r="F1592" s="113">
        <f t="shared" si="588"/>
        <v>346.64086223778037</v>
      </c>
      <c r="G1592" s="42">
        <v>0.1</v>
      </c>
      <c r="H1592" s="33" t="s">
        <v>170</v>
      </c>
      <c r="I1592" s="107">
        <f t="shared" si="606"/>
        <v>193.63218163466485</v>
      </c>
      <c r="J1592" s="108">
        <f t="shared" si="607"/>
        <v>0.96816090817332412</v>
      </c>
      <c r="K1592" s="126" t="str">
        <f t="shared" si="590"/>
        <v>DEJAR</v>
      </c>
      <c r="L1592" s="126" t="str">
        <f t="shared" si="591"/>
        <v>DEJAR</v>
      </c>
      <c r="M1592" s="126" t="str">
        <f t="shared" si="592"/>
        <v>DEJAR</v>
      </c>
    </row>
    <row r="1593" spans="1:13" x14ac:dyDescent="0.25">
      <c r="A1593" s="33" t="s">
        <v>82</v>
      </c>
      <c r="B1593" s="33">
        <v>21</v>
      </c>
      <c r="C1593" s="33" t="s">
        <v>138</v>
      </c>
      <c r="D1593" s="34">
        <v>13.369026512052814</v>
      </c>
      <c r="E1593" s="35">
        <v>8</v>
      </c>
      <c r="F1593" s="113">
        <f t="shared" si="588"/>
        <v>140.37522520372926</v>
      </c>
      <c r="G1593" s="42">
        <v>0.1</v>
      </c>
      <c r="H1593" s="33" t="s">
        <v>170</v>
      </c>
      <c r="I1593" s="107">
        <f t="shared" si="606"/>
        <v>65.933675901847053</v>
      </c>
      <c r="J1593" s="108">
        <f t="shared" si="607"/>
        <v>0.32966837950923522</v>
      </c>
      <c r="K1593" s="126" t="str">
        <f t="shared" si="590"/>
        <v>DEJAR</v>
      </c>
      <c r="L1593" s="126" t="str">
        <f t="shared" si="591"/>
        <v>DEJAR</v>
      </c>
      <c r="M1593" s="126" t="str">
        <f t="shared" si="592"/>
        <v>DEJAR</v>
      </c>
    </row>
    <row r="1594" spans="1:13" x14ac:dyDescent="0.25">
      <c r="A1594" s="33" t="s">
        <v>82</v>
      </c>
      <c r="B1594" s="33">
        <v>22</v>
      </c>
      <c r="C1594" s="33" t="s">
        <v>115</v>
      </c>
      <c r="D1594" s="34">
        <v>11.777475736808432</v>
      </c>
      <c r="E1594" s="35">
        <v>18</v>
      </c>
      <c r="F1594" s="113">
        <f t="shared" si="588"/>
        <v>108.94199733781484</v>
      </c>
      <c r="G1594" s="42">
        <v>0.1</v>
      </c>
      <c r="H1594" s="33" t="s">
        <v>170</v>
      </c>
      <c r="I1594" s="107">
        <f t="shared" si="606"/>
        <v>48.741721531207368</v>
      </c>
      <c r="J1594" s="108">
        <f t="shared" si="607"/>
        <v>0.2437086076560368</v>
      </c>
      <c r="K1594" s="126" t="str">
        <f t="shared" si="590"/>
        <v>DEJAR</v>
      </c>
      <c r="L1594" s="126" t="str">
        <f t="shared" si="591"/>
        <v>DEJAR</v>
      </c>
      <c r="M1594" s="126" t="str">
        <f t="shared" si="592"/>
        <v>DEJAR</v>
      </c>
    </row>
    <row r="1595" spans="1:13" x14ac:dyDescent="0.25">
      <c r="A1595" s="33" t="s">
        <v>82</v>
      </c>
      <c r="B1595" s="33">
        <v>23</v>
      </c>
      <c r="C1595" s="33" t="s">
        <v>97</v>
      </c>
      <c r="D1595" s="34">
        <v>11.140855426710679</v>
      </c>
      <c r="E1595" s="35">
        <v>3</v>
      </c>
      <c r="F1595" s="113">
        <f t="shared" si="588"/>
        <v>97.482795280367554</v>
      </c>
      <c r="G1595" s="42">
        <v>0.1</v>
      </c>
      <c r="H1595" s="33" t="s">
        <v>153</v>
      </c>
      <c r="I1595" s="109">
        <f>6.666+(12.826*(E1595)^0.5)*LN(E1595)</f>
        <v>31.07198362279307</v>
      </c>
      <c r="J1595" s="108">
        <f>(I1595/1000)*0.5/G1595</f>
        <v>0.15535991811396535</v>
      </c>
      <c r="K1595" s="126" t="str">
        <f t="shared" si="590"/>
        <v>DEJAR</v>
      </c>
      <c r="L1595" s="126" t="str">
        <f t="shared" si="591"/>
        <v>DEPURAR</v>
      </c>
      <c r="M1595" s="126" t="str">
        <f t="shared" si="592"/>
        <v>DEPURAR</v>
      </c>
    </row>
    <row r="1596" spans="1:13" x14ac:dyDescent="0.25">
      <c r="A1596" s="33" t="s">
        <v>82</v>
      </c>
      <c r="B1596" s="33">
        <v>24</v>
      </c>
      <c r="C1596" s="33" t="s">
        <v>135</v>
      </c>
      <c r="D1596" s="34">
        <v>21.326780388274727</v>
      </c>
      <c r="E1596" s="35">
        <v>25</v>
      </c>
      <c r="F1596" s="113">
        <f t="shared" si="588"/>
        <v>357.22470858250597</v>
      </c>
      <c r="G1596" s="42">
        <v>0.1</v>
      </c>
      <c r="H1596" s="33" t="s">
        <v>170</v>
      </c>
      <c r="I1596" s="107">
        <f t="shared" ref="I1596:I1597" si="608">0.13647*D1596^2.38351</f>
        <v>200.69840720192283</v>
      </c>
      <c r="J1596" s="108">
        <f t="shared" ref="J1596:J1597" si="609">(I1596/1000)*0.5/G1596</f>
        <v>1.003492036009614</v>
      </c>
      <c r="K1596" s="126" t="str">
        <f t="shared" si="590"/>
        <v>DEJAR</v>
      </c>
      <c r="L1596" s="126" t="str">
        <f t="shared" si="591"/>
        <v>DEJAR</v>
      </c>
      <c r="M1596" s="126" t="str">
        <f t="shared" si="592"/>
        <v>DEJAR</v>
      </c>
    </row>
    <row r="1597" spans="1:13" x14ac:dyDescent="0.25">
      <c r="A1597" s="33" t="s">
        <v>82</v>
      </c>
      <c r="B1597" s="33">
        <v>25</v>
      </c>
      <c r="C1597" s="33" t="s">
        <v>138</v>
      </c>
      <c r="D1597" s="34">
        <v>10.822545271661802</v>
      </c>
      <c r="E1597" s="35">
        <v>5</v>
      </c>
      <c r="F1597" s="113">
        <f t="shared" si="588"/>
        <v>91.99192762784071</v>
      </c>
      <c r="G1597" s="42">
        <v>0.1</v>
      </c>
      <c r="H1597" s="33" t="s">
        <v>170</v>
      </c>
      <c r="I1597" s="107">
        <f t="shared" si="608"/>
        <v>39.844803225585046</v>
      </c>
      <c r="J1597" s="108">
        <f t="shared" si="609"/>
        <v>0.19922401612792523</v>
      </c>
      <c r="K1597" s="126" t="str">
        <f t="shared" si="590"/>
        <v>DEJAR</v>
      </c>
      <c r="L1597" s="126" t="str">
        <f t="shared" si="591"/>
        <v>DEJAR</v>
      </c>
      <c r="M1597" s="126" t="str">
        <f t="shared" si="592"/>
        <v>DEJAR</v>
      </c>
    </row>
    <row r="1598" spans="1:13" x14ac:dyDescent="0.25">
      <c r="A1598" s="33" t="s">
        <v>82</v>
      </c>
      <c r="B1598" s="33">
        <v>26</v>
      </c>
      <c r="C1598" s="33" t="s">
        <v>97</v>
      </c>
      <c r="D1598" s="34">
        <v>10.822545271661802</v>
      </c>
      <c r="E1598" s="35">
        <v>3</v>
      </c>
      <c r="F1598" s="113">
        <f t="shared" si="588"/>
        <v>91.99192762784071</v>
      </c>
      <c r="G1598" s="42">
        <v>0.1</v>
      </c>
      <c r="H1598" s="33" t="s">
        <v>153</v>
      </c>
      <c r="I1598" s="109">
        <f>6.666+(12.826*(E1598)^0.5)*LN(E1598)</f>
        <v>31.07198362279307</v>
      </c>
      <c r="J1598" s="108">
        <f>(I1598/1000)*0.5/G1598</f>
        <v>0.15535991811396535</v>
      </c>
      <c r="K1598" s="126" t="str">
        <f t="shared" si="590"/>
        <v>DEJAR</v>
      </c>
      <c r="L1598" s="126" t="str">
        <f t="shared" si="591"/>
        <v>DEPURAR</v>
      </c>
      <c r="M1598" s="126" t="str">
        <f t="shared" si="592"/>
        <v>DEPURAR</v>
      </c>
    </row>
    <row r="1599" spans="1:13" x14ac:dyDescent="0.25">
      <c r="A1599" s="33" t="s">
        <v>82</v>
      </c>
      <c r="B1599" s="33">
        <v>27</v>
      </c>
      <c r="C1599" s="33" t="s">
        <v>136</v>
      </c>
      <c r="D1599" s="34">
        <v>14.323956977199444</v>
      </c>
      <c r="E1599" s="35">
        <v>4</v>
      </c>
      <c r="F1599" s="113">
        <f t="shared" si="588"/>
        <v>161.14502893285245</v>
      </c>
      <c r="G1599" s="42">
        <v>0.1</v>
      </c>
      <c r="H1599" s="33" t="s">
        <v>170</v>
      </c>
      <c r="I1599" s="107">
        <f t="shared" ref="I1599:I1610" si="610">0.13647*D1599^2.38351</f>
        <v>77.718593342580505</v>
      </c>
      <c r="J1599" s="108">
        <f t="shared" ref="J1599:J1610" si="611">(I1599/1000)*0.5/G1599</f>
        <v>0.3885929667129025</v>
      </c>
      <c r="K1599" s="126" t="str">
        <f t="shared" si="590"/>
        <v>DEJAR</v>
      </c>
      <c r="L1599" s="126" t="str">
        <f t="shared" si="591"/>
        <v>DEPURAR</v>
      </c>
      <c r="M1599" s="126" t="str">
        <f t="shared" si="592"/>
        <v>DEPURAR</v>
      </c>
    </row>
    <row r="1600" spans="1:13" x14ac:dyDescent="0.25">
      <c r="A1600" s="33" t="s">
        <v>82</v>
      </c>
      <c r="B1600" s="33">
        <v>28</v>
      </c>
      <c r="C1600" s="33" t="s">
        <v>107</v>
      </c>
      <c r="D1600" s="34">
        <v>10.18592496156405</v>
      </c>
      <c r="E1600" s="35">
        <v>15</v>
      </c>
      <c r="F1600" s="113">
        <f t="shared" si="588"/>
        <v>81.487659075180716</v>
      </c>
      <c r="G1600" s="42">
        <v>0.1</v>
      </c>
      <c r="H1600" s="33" t="s">
        <v>170</v>
      </c>
      <c r="I1600" s="107">
        <f t="shared" si="610"/>
        <v>34.483901639602834</v>
      </c>
      <c r="J1600" s="108">
        <f t="shared" si="611"/>
        <v>0.17241950819801416</v>
      </c>
      <c r="K1600" s="126" t="str">
        <f t="shared" si="590"/>
        <v>DEJAR</v>
      </c>
      <c r="L1600" s="126" t="str">
        <f t="shared" si="591"/>
        <v>DEJAR</v>
      </c>
      <c r="M1600" s="126" t="str">
        <f t="shared" si="592"/>
        <v>DEJAR</v>
      </c>
    </row>
    <row r="1601" spans="1:13" x14ac:dyDescent="0.25">
      <c r="A1601" s="33" t="s">
        <v>82</v>
      </c>
      <c r="B1601" s="33">
        <v>29</v>
      </c>
      <c r="C1601" s="33" t="s">
        <v>115</v>
      </c>
      <c r="D1601" s="34">
        <v>29.284534264496642</v>
      </c>
      <c r="E1601" s="35">
        <v>30</v>
      </c>
      <c r="F1601" s="113">
        <f t="shared" si="588"/>
        <v>673.54643204329057</v>
      </c>
      <c r="G1601" s="42">
        <v>0.1</v>
      </c>
      <c r="H1601" s="33" t="s">
        <v>170</v>
      </c>
      <c r="I1601" s="107">
        <f t="shared" si="610"/>
        <v>427.35057947961337</v>
      </c>
      <c r="J1601" s="108">
        <f t="shared" si="611"/>
        <v>2.1367528973980665</v>
      </c>
      <c r="K1601" s="126" t="str">
        <f t="shared" si="590"/>
        <v>DEJAR</v>
      </c>
      <c r="L1601" s="126" t="str">
        <f t="shared" si="591"/>
        <v>DEJAR</v>
      </c>
      <c r="M1601" s="126" t="str">
        <f t="shared" si="592"/>
        <v>DEJAR</v>
      </c>
    </row>
    <row r="1602" spans="1:13" x14ac:dyDescent="0.25">
      <c r="A1602" s="33" t="s">
        <v>82</v>
      </c>
      <c r="B1602" s="33">
        <v>30</v>
      </c>
      <c r="C1602" s="33" t="s">
        <v>143</v>
      </c>
      <c r="D1602" s="34">
        <v>24.509881938763492</v>
      </c>
      <c r="E1602" s="35">
        <v>8</v>
      </c>
      <c r="F1602" s="113">
        <f t="shared" si="588"/>
        <v>471.81672915697879</v>
      </c>
      <c r="G1602" s="42">
        <v>0.1</v>
      </c>
      <c r="H1602" s="33" t="s">
        <v>170</v>
      </c>
      <c r="I1602" s="107">
        <f t="shared" si="610"/>
        <v>279.60561022900345</v>
      </c>
      <c r="J1602" s="108">
        <f t="shared" si="611"/>
        <v>1.3980280511450172</v>
      </c>
      <c r="K1602" s="126" t="str">
        <f t="shared" si="590"/>
        <v>DEJAR</v>
      </c>
      <c r="L1602" s="126" t="str">
        <f t="shared" si="591"/>
        <v>DEJAR</v>
      </c>
      <c r="M1602" s="126" t="str">
        <f t="shared" si="592"/>
        <v>DEJAR</v>
      </c>
    </row>
    <row r="1603" spans="1:13" x14ac:dyDescent="0.25">
      <c r="A1603" s="33" t="s">
        <v>82</v>
      </c>
      <c r="B1603" s="33">
        <v>31</v>
      </c>
      <c r="C1603" s="33" t="s">
        <v>145</v>
      </c>
      <c r="D1603" s="34">
        <v>17.825368682737086</v>
      </c>
      <c r="E1603" s="35">
        <v>20</v>
      </c>
      <c r="F1603" s="113">
        <f t="shared" ref="F1603:F1666" si="612">(3.1416/4)*D1603^2</f>
        <v>249.55595591774087</v>
      </c>
      <c r="G1603" s="42">
        <v>0.1</v>
      </c>
      <c r="H1603" s="33" t="s">
        <v>170</v>
      </c>
      <c r="I1603" s="107">
        <f t="shared" si="610"/>
        <v>130.88805589127705</v>
      </c>
      <c r="J1603" s="108">
        <f t="shared" si="611"/>
        <v>0.65444027945638528</v>
      </c>
      <c r="K1603" s="126" t="str">
        <f t="shared" ref="K1603:K1666" si="613">+IF(D1603&gt;=10,"DEJAR","DEPURAR")</f>
        <v>DEJAR</v>
      </c>
      <c r="L1603" s="126" t="str">
        <f t="shared" ref="L1603:L1666" si="614">+IF(E1603&gt;=5,"DEJAR","DEPURAR")</f>
        <v>DEJAR</v>
      </c>
      <c r="M1603" s="126" t="str">
        <f t="shared" ref="M1603:M1666" si="615">+IF(AND(K1603="DEJAR",L1603="DEJAR"),"DEJAR","DEPURAR")</f>
        <v>DEJAR</v>
      </c>
    </row>
    <row r="1604" spans="1:13" x14ac:dyDescent="0.25">
      <c r="A1604" s="33" t="s">
        <v>82</v>
      </c>
      <c r="B1604" s="33">
        <v>32</v>
      </c>
      <c r="C1604" s="33" t="s">
        <v>143</v>
      </c>
      <c r="D1604" s="34">
        <v>10.504235116612925</v>
      </c>
      <c r="E1604" s="35">
        <v>3</v>
      </c>
      <c r="F1604" s="113">
        <f t="shared" si="612"/>
        <v>86.660215559445092</v>
      </c>
      <c r="G1604" s="42">
        <v>0.1</v>
      </c>
      <c r="H1604" s="33" t="s">
        <v>170</v>
      </c>
      <c r="I1604" s="107">
        <f t="shared" si="610"/>
        <v>37.108169671246159</v>
      </c>
      <c r="J1604" s="108">
        <f t="shared" si="611"/>
        <v>0.18554084835623078</v>
      </c>
      <c r="K1604" s="126" t="str">
        <f t="shared" si="613"/>
        <v>DEJAR</v>
      </c>
      <c r="L1604" s="126" t="str">
        <f t="shared" si="614"/>
        <v>DEPURAR</v>
      </c>
      <c r="M1604" s="126" t="str">
        <f t="shared" si="615"/>
        <v>DEPURAR</v>
      </c>
    </row>
    <row r="1605" spans="1:13" x14ac:dyDescent="0.25">
      <c r="A1605" s="33" t="s">
        <v>82</v>
      </c>
      <c r="B1605" s="33">
        <v>33</v>
      </c>
      <c r="C1605" s="33" t="s">
        <v>115</v>
      </c>
      <c r="D1605" s="34">
        <v>13.369026512052814</v>
      </c>
      <c r="E1605" s="35">
        <v>13</v>
      </c>
      <c r="F1605" s="113">
        <f t="shared" si="612"/>
        <v>140.37522520372926</v>
      </c>
      <c r="G1605" s="42">
        <v>0.1</v>
      </c>
      <c r="H1605" s="33" t="s">
        <v>170</v>
      </c>
      <c r="I1605" s="107">
        <f t="shared" si="610"/>
        <v>65.933675901847053</v>
      </c>
      <c r="J1605" s="108">
        <f t="shared" si="611"/>
        <v>0.32966837950923522</v>
      </c>
      <c r="K1605" s="126" t="str">
        <f t="shared" si="613"/>
        <v>DEJAR</v>
      </c>
      <c r="L1605" s="126" t="str">
        <f t="shared" si="614"/>
        <v>DEJAR</v>
      </c>
      <c r="M1605" s="126" t="str">
        <f t="shared" si="615"/>
        <v>DEJAR</v>
      </c>
    </row>
    <row r="1606" spans="1:13" x14ac:dyDescent="0.25">
      <c r="A1606" s="33" t="s">
        <v>82</v>
      </c>
      <c r="B1606" s="33">
        <v>35</v>
      </c>
      <c r="C1606" s="33" t="s">
        <v>109</v>
      </c>
      <c r="D1606" s="34">
        <v>10.504235116612925</v>
      </c>
      <c r="E1606" s="35">
        <v>18</v>
      </c>
      <c r="F1606" s="113">
        <f t="shared" si="612"/>
        <v>86.660215559445092</v>
      </c>
      <c r="G1606" s="42">
        <v>0.1</v>
      </c>
      <c r="H1606" s="33" t="s">
        <v>170</v>
      </c>
      <c r="I1606" s="107">
        <f t="shared" si="610"/>
        <v>37.108169671246159</v>
      </c>
      <c r="J1606" s="108">
        <f t="shared" si="611"/>
        <v>0.18554084835623078</v>
      </c>
      <c r="K1606" s="126" t="str">
        <f t="shared" si="613"/>
        <v>DEJAR</v>
      </c>
      <c r="L1606" s="126" t="str">
        <f t="shared" si="614"/>
        <v>DEJAR</v>
      </c>
      <c r="M1606" s="126" t="str">
        <f t="shared" si="615"/>
        <v>DEJAR</v>
      </c>
    </row>
    <row r="1607" spans="1:13" x14ac:dyDescent="0.25">
      <c r="A1607" s="33" t="s">
        <v>82</v>
      </c>
      <c r="B1607" s="33">
        <v>36</v>
      </c>
      <c r="C1607" s="33" t="s">
        <v>109</v>
      </c>
      <c r="D1607" s="34">
        <v>10.18592496156405</v>
      </c>
      <c r="E1607" s="35">
        <v>15</v>
      </c>
      <c r="F1607" s="113">
        <f t="shared" si="612"/>
        <v>81.487659075180716</v>
      </c>
      <c r="G1607" s="42">
        <v>0.1</v>
      </c>
      <c r="H1607" s="33" t="s">
        <v>170</v>
      </c>
      <c r="I1607" s="107">
        <f t="shared" si="610"/>
        <v>34.483901639602834</v>
      </c>
      <c r="J1607" s="108">
        <f t="shared" si="611"/>
        <v>0.17241950819801416</v>
      </c>
      <c r="K1607" s="126" t="str">
        <f t="shared" si="613"/>
        <v>DEJAR</v>
      </c>
      <c r="L1607" s="126" t="str">
        <f t="shared" si="614"/>
        <v>DEJAR</v>
      </c>
      <c r="M1607" s="126" t="str">
        <f t="shared" si="615"/>
        <v>DEJAR</v>
      </c>
    </row>
    <row r="1608" spans="1:13" x14ac:dyDescent="0.25">
      <c r="A1608" s="33" t="s">
        <v>82</v>
      </c>
      <c r="B1608" s="33">
        <v>37</v>
      </c>
      <c r="C1608" s="33" t="s">
        <v>109</v>
      </c>
      <c r="D1608" s="34">
        <v>12.095785891857309</v>
      </c>
      <c r="E1608" s="35">
        <v>14</v>
      </c>
      <c r="F1608" s="113">
        <f t="shared" si="612"/>
        <v>114.91033174273529</v>
      </c>
      <c r="G1608" s="42">
        <v>0.1</v>
      </c>
      <c r="H1608" s="33" t="s">
        <v>170</v>
      </c>
      <c r="I1608" s="107">
        <f t="shared" si="610"/>
        <v>51.940529564627447</v>
      </c>
      <c r="J1608" s="108">
        <f t="shared" si="611"/>
        <v>0.25970264782313723</v>
      </c>
      <c r="K1608" s="126" t="str">
        <f t="shared" si="613"/>
        <v>DEJAR</v>
      </c>
      <c r="L1608" s="126" t="str">
        <f t="shared" si="614"/>
        <v>DEJAR</v>
      </c>
      <c r="M1608" s="126" t="str">
        <f t="shared" si="615"/>
        <v>DEJAR</v>
      </c>
    </row>
    <row r="1609" spans="1:13" x14ac:dyDescent="0.25">
      <c r="A1609" s="33" t="s">
        <v>82</v>
      </c>
      <c r="B1609" s="33">
        <v>38</v>
      </c>
      <c r="C1609" s="33" t="s">
        <v>109</v>
      </c>
      <c r="D1609" s="34">
        <v>11.459165581759555</v>
      </c>
      <c r="E1609" s="35">
        <v>16</v>
      </c>
      <c r="F1609" s="113">
        <f t="shared" si="612"/>
        <v>103.13281851702557</v>
      </c>
      <c r="G1609" s="42">
        <v>0.1</v>
      </c>
      <c r="H1609" s="33" t="s">
        <v>170</v>
      </c>
      <c r="I1609" s="107">
        <f t="shared" si="610"/>
        <v>45.660319539408313</v>
      </c>
      <c r="J1609" s="108">
        <f t="shared" si="611"/>
        <v>0.22830159769704156</v>
      </c>
      <c r="K1609" s="126" t="str">
        <f t="shared" si="613"/>
        <v>DEJAR</v>
      </c>
      <c r="L1609" s="126" t="str">
        <f t="shared" si="614"/>
        <v>DEJAR</v>
      </c>
      <c r="M1609" s="126" t="str">
        <f t="shared" si="615"/>
        <v>DEJAR</v>
      </c>
    </row>
    <row r="1610" spans="1:13" x14ac:dyDescent="0.25">
      <c r="A1610" s="33" t="s">
        <v>83</v>
      </c>
      <c r="B1610" s="33">
        <v>1</v>
      </c>
      <c r="C1610" s="33" t="s">
        <v>146</v>
      </c>
      <c r="D1610" s="34">
        <v>17.507058527688208</v>
      </c>
      <c r="E1610" s="42">
        <v>25</v>
      </c>
      <c r="F1610" s="113">
        <f t="shared" si="612"/>
        <v>240.72282099845862</v>
      </c>
      <c r="G1610" s="42">
        <v>0.1</v>
      </c>
      <c r="H1610" s="33" t="s">
        <v>170</v>
      </c>
      <c r="I1610" s="107">
        <f t="shared" si="610"/>
        <v>125.38576871607694</v>
      </c>
      <c r="J1610" s="108">
        <f t="shared" si="611"/>
        <v>0.62692884358038459</v>
      </c>
      <c r="K1610" s="126" t="str">
        <f t="shared" si="613"/>
        <v>DEJAR</v>
      </c>
      <c r="L1610" s="126" t="str">
        <f t="shared" si="614"/>
        <v>DEJAR</v>
      </c>
      <c r="M1610" s="126" t="str">
        <f t="shared" si="615"/>
        <v>DEJAR</v>
      </c>
    </row>
    <row r="1611" spans="1:13" x14ac:dyDescent="0.25">
      <c r="A1611" s="33" t="s">
        <v>83</v>
      </c>
      <c r="B1611" s="33">
        <v>3</v>
      </c>
      <c r="C1611" s="33" t="s">
        <v>147</v>
      </c>
      <c r="D1611" s="34">
        <v>49.656384187624738</v>
      </c>
      <c r="E1611" s="42">
        <v>30</v>
      </c>
      <c r="F1611" s="113">
        <f t="shared" si="612"/>
        <v>1936.6051477085912</v>
      </c>
      <c r="G1611" s="42">
        <v>0.1</v>
      </c>
      <c r="H1611" s="33" t="s">
        <v>169</v>
      </c>
      <c r="I1611" s="107">
        <f>0.15991*D1611^2.32764</f>
        <v>1417.4086786294283</v>
      </c>
      <c r="J1611" s="108">
        <f>(I1611/1000)*0.5/G1611</f>
        <v>7.0870433931471419</v>
      </c>
      <c r="K1611" s="126" t="str">
        <f t="shared" si="613"/>
        <v>DEJAR</v>
      </c>
      <c r="L1611" s="126" t="str">
        <f t="shared" si="614"/>
        <v>DEJAR</v>
      </c>
      <c r="M1611" s="126" t="str">
        <f t="shared" si="615"/>
        <v>DEJAR</v>
      </c>
    </row>
    <row r="1612" spans="1:13" x14ac:dyDescent="0.25">
      <c r="A1612" s="33" t="s">
        <v>83</v>
      </c>
      <c r="B1612" s="33">
        <v>4</v>
      </c>
      <c r="C1612" s="33" t="s">
        <v>115</v>
      </c>
      <c r="D1612" s="34">
        <v>10.18592496156405</v>
      </c>
      <c r="E1612" s="42">
        <v>15</v>
      </c>
      <c r="F1612" s="113">
        <f t="shared" si="612"/>
        <v>81.487659075180716</v>
      </c>
      <c r="G1612" s="42">
        <v>0.1</v>
      </c>
      <c r="H1612" s="33" t="s">
        <v>170</v>
      </c>
      <c r="I1612" s="107">
        <f t="shared" ref="I1612:I1617" si="616">0.13647*D1612^2.38351</f>
        <v>34.483901639602834</v>
      </c>
      <c r="J1612" s="108">
        <f t="shared" ref="J1612:J1617" si="617">(I1612/1000)*0.5/G1612</f>
        <v>0.17241950819801416</v>
      </c>
      <c r="K1612" s="126" t="str">
        <f t="shared" si="613"/>
        <v>DEJAR</v>
      </c>
      <c r="L1612" s="126" t="str">
        <f t="shared" si="614"/>
        <v>DEJAR</v>
      </c>
      <c r="M1612" s="126" t="str">
        <f t="shared" si="615"/>
        <v>DEJAR</v>
      </c>
    </row>
    <row r="1613" spans="1:13" x14ac:dyDescent="0.25">
      <c r="A1613" s="33" t="s">
        <v>83</v>
      </c>
      <c r="B1613" s="33">
        <v>5</v>
      </c>
      <c r="C1613" s="33" t="s">
        <v>146</v>
      </c>
      <c r="D1613" s="34">
        <v>10.504235116612925</v>
      </c>
      <c r="E1613" s="35">
        <v>12</v>
      </c>
      <c r="F1613" s="113">
        <f t="shared" si="612"/>
        <v>86.660215559445092</v>
      </c>
      <c r="G1613" s="42">
        <v>0.1</v>
      </c>
      <c r="H1613" s="33" t="s">
        <v>170</v>
      </c>
      <c r="I1613" s="107">
        <f t="shared" si="616"/>
        <v>37.108169671246159</v>
      </c>
      <c r="J1613" s="108">
        <f t="shared" si="617"/>
        <v>0.18554084835623078</v>
      </c>
      <c r="K1613" s="126" t="str">
        <f t="shared" si="613"/>
        <v>DEJAR</v>
      </c>
      <c r="L1613" s="126" t="str">
        <f t="shared" si="614"/>
        <v>DEJAR</v>
      </c>
      <c r="M1613" s="126" t="str">
        <f t="shared" si="615"/>
        <v>DEJAR</v>
      </c>
    </row>
    <row r="1614" spans="1:13" x14ac:dyDescent="0.25">
      <c r="A1614" s="33" t="s">
        <v>83</v>
      </c>
      <c r="B1614" s="33">
        <v>6</v>
      </c>
      <c r="C1614" s="33" t="s">
        <v>146</v>
      </c>
      <c r="D1614" s="34">
        <v>22.600021008470232</v>
      </c>
      <c r="E1614" s="35">
        <v>18</v>
      </c>
      <c r="F1614" s="113">
        <f t="shared" si="612"/>
        <v>401.15164980272056</v>
      </c>
      <c r="G1614" s="42">
        <v>0.1</v>
      </c>
      <c r="H1614" s="33" t="s">
        <v>170</v>
      </c>
      <c r="I1614" s="107">
        <f t="shared" si="616"/>
        <v>230.44599224959319</v>
      </c>
      <c r="J1614" s="108">
        <f t="shared" si="617"/>
        <v>1.1522299612479658</v>
      </c>
      <c r="K1614" s="126" t="str">
        <f t="shared" si="613"/>
        <v>DEJAR</v>
      </c>
      <c r="L1614" s="126" t="str">
        <f t="shared" si="614"/>
        <v>DEJAR</v>
      </c>
      <c r="M1614" s="126" t="str">
        <f t="shared" si="615"/>
        <v>DEJAR</v>
      </c>
    </row>
    <row r="1615" spans="1:13" x14ac:dyDescent="0.25">
      <c r="A1615" s="33" t="s">
        <v>83</v>
      </c>
      <c r="B1615" s="33">
        <v>7</v>
      </c>
      <c r="C1615" s="33" t="s">
        <v>136</v>
      </c>
      <c r="D1615" s="34">
        <v>13.369026512052814</v>
      </c>
      <c r="E1615" s="35">
        <v>12</v>
      </c>
      <c r="F1615" s="113">
        <f t="shared" si="612"/>
        <v>140.37522520372926</v>
      </c>
      <c r="G1615" s="42">
        <v>0.1</v>
      </c>
      <c r="H1615" s="33" t="s">
        <v>170</v>
      </c>
      <c r="I1615" s="107">
        <f t="shared" si="616"/>
        <v>65.933675901847053</v>
      </c>
      <c r="J1615" s="108">
        <f t="shared" si="617"/>
        <v>0.32966837950923522</v>
      </c>
      <c r="K1615" s="126" t="str">
        <f t="shared" si="613"/>
        <v>DEJAR</v>
      </c>
      <c r="L1615" s="126" t="str">
        <f t="shared" si="614"/>
        <v>DEJAR</v>
      </c>
      <c r="M1615" s="126" t="str">
        <f t="shared" si="615"/>
        <v>DEJAR</v>
      </c>
    </row>
    <row r="1616" spans="1:13" x14ac:dyDescent="0.25">
      <c r="A1616" s="33" t="s">
        <v>83</v>
      </c>
      <c r="B1616" s="33">
        <v>8</v>
      </c>
      <c r="C1616" s="33" t="s">
        <v>146</v>
      </c>
      <c r="D1616" s="34">
        <v>16.552128062541581</v>
      </c>
      <c r="E1616" s="35">
        <v>18</v>
      </c>
      <c r="F1616" s="113">
        <f t="shared" si="612"/>
        <v>215.17834974539909</v>
      </c>
      <c r="G1616" s="42">
        <v>0.1</v>
      </c>
      <c r="H1616" s="33" t="s">
        <v>170</v>
      </c>
      <c r="I1616" s="107">
        <f t="shared" si="616"/>
        <v>109.69516921537372</v>
      </c>
      <c r="J1616" s="108">
        <f t="shared" si="617"/>
        <v>0.54847584607686861</v>
      </c>
      <c r="K1616" s="126" t="str">
        <f t="shared" si="613"/>
        <v>DEJAR</v>
      </c>
      <c r="L1616" s="126" t="str">
        <f t="shared" si="614"/>
        <v>DEJAR</v>
      </c>
      <c r="M1616" s="126" t="str">
        <f t="shared" si="615"/>
        <v>DEJAR</v>
      </c>
    </row>
    <row r="1617" spans="1:13" x14ac:dyDescent="0.25">
      <c r="A1617" s="33" t="s">
        <v>83</v>
      </c>
      <c r="B1617" s="33">
        <v>9</v>
      </c>
      <c r="C1617" s="33" t="s">
        <v>146</v>
      </c>
      <c r="D1617" s="34">
        <v>24.828192093812369</v>
      </c>
      <c r="E1617" s="35">
        <v>25</v>
      </c>
      <c r="F1617" s="113">
        <f t="shared" si="612"/>
        <v>484.15128692714779</v>
      </c>
      <c r="G1617" s="42">
        <v>0.1</v>
      </c>
      <c r="H1617" s="33" t="s">
        <v>170</v>
      </c>
      <c r="I1617" s="107">
        <f t="shared" si="616"/>
        <v>288.33859591210984</v>
      </c>
      <c r="J1617" s="108">
        <f t="shared" si="617"/>
        <v>1.4416929795605493</v>
      </c>
      <c r="K1617" s="126" t="str">
        <f t="shared" si="613"/>
        <v>DEJAR</v>
      </c>
      <c r="L1617" s="126" t="str">
        <f t="shared" si="614"/>
        <v>DEJAR</v>
      </c>
      <c r="M1617" s="126" t="str">
        <f t="shared" si="615"/>
        <v>DEJAR</v>
      </c>
    </row>
    <row r="1618" spans="1:13" x14ac:dyDescent="0.25">
      <c r="A1618" s="33" t="s">
        <v>83</v>
      </c>
      <c r="B1618" s="33">
        <v>10</v>
      </c>
      <c r="C1618" s="33" t="s">
        <v>147</v>
      </c>
      <c r="D1618" s="34">
        <v>56.340897443651144</v>
      </c>
      <c r="E1618" s="35">
        <v>20</v>
      </c>
      <c r="F1618" s="113">
        <f t="shared" si="612"/>
        <v>2493.0926476233749</v>
      </c>
      <c r="G1618" s="42">
        <v>0.1</v>
      </c>
      <c r="H1618" s="33" t="s">
        <v>169</v>
      </c>
      <c r="I1618" s="107">
        <f>0.15991*D1618^2.32764</f>
        <v>1901.7921094248707</v>
      </c>
      <c r="J1618" s="108">
        <f>(I1618/1000)*0.5/G1618</f>
        <v>9.508960547124353</v>
      </c>
      <c r="K1618" s="126" t="str">
        <f t="shared" si="613"/>
        <v>DEJAR</v>
      </c>
      <c r="L1618" s="126" t="str">
        <f t="shared" si="614"/>
        <v>DEJAR</v>
      </c>
      <c r="M1618" s="126" t="str">
        <f t="shared" si="615"/>
        <v>DEJAR</v>
      </c>
    </row>
    <row r="1619" spans="1:13" x14ac:dyDescent="0.25">
      <c r="A1619" s="33" t="s">
        <v>83</v>
      </c>
      <c r="B1619" s="33">
        <v>11</v>
      </c>
      <c r="C1619" s="33" t="s">
        <v>146</v>
      </c>
      <c r="D1619" s="34">
        <v>16.870438217590458</v>
      </c>
      <c r="E1619" s="35">
        <v>15</v>
      </c>
      <c r="F1619" s="113">
        <f t="shared" si="612"/>
        <v>223.53401791228774</v>
      </c>
      <c r="G1619" s="42">
        <v>0.1</v>
      </c>
      <c r="H1619" s="33" t="s">
        <v>170</v>
      </c>
      <c r="I1619" s="107">
        <f t="shared" ref="I1619:I1623" si="618">0.13647*D1619^2.38351</f>
        <v>114.79028939810112</v>
      </c>
      <c r="J1619" s="108">
        <f t="shared" ref="J1619:J1623" si="619">(I1619/1000)*0.5/G1619</f>
        <v>0.5739514469905056</v>
      </c>
      <c r="K1619" s="126" t="str">
        <f t="shared" si="613"/>
        <v>DEJAR</v>
      </c>
      <c r="L1619" s="126" t="str">
        <f t="shared" si="614"/>
        <v>DEJAR</v>
      </c>
      <c r="M1619" s="126" t="str">
        <f t="shared" si="615"/>
        <v>DEJAR</v>
      </c>
    </row>
    <row r="1620" spans="1:13" x14ac:dyDescent="0.25">
      <c r="A1620" s="33" t="s">
        <v>83</v>
      </c>
      <c r="B1620" s="33">
        <v>12</v>
      </c>
      <c r="C1620" s="33" t="s">
        <v>146</v>
      </c>
      <c r="D1620" s="34">
        <v>16.870438217590458</v>
      </c>
      <c r="E1620" s="35">
        <v>15</v>
      </c>
      <c r="F1620" s="113">
        <f t="shared" si="612"/>
        <v>223.53401791228774</v>
      </c>
      <c r="G1620" s="42">
        <v>0.1</v>
      </c>
      <c r="H1620" s="33" t="s">
        <v>170</v>
      </c>
      <c r="I1620" s="107">
        <f t="shared" si="618"/>
        <v>114.79028939810112</v>
      </c>
      <c r="J1620" s="108">
        <f t="shared" si="619"/>
        <v>0.5739514469905056</v>
      </c>
      <c r="K1620" s="126" t="str">
        <f t="shared" si="613"/>
        <v>DEJAR</v>
      </c>
      <c r="L1620" s="126" t="str">
        <f t="shared" si="614"/>
        <v>DEJAR</v>
      </c>
      <c r="M1620" s="126" t="str">
        <f t="shared" si="615"/>
        <v>DEJAR</v>
      </c>
    </row>
    <row r="1621" spans="1:13" x14ac:dyDescent="0.25">
      <c r="A1621" s="33" t="s">
        <v>83</v>
      </c>
      <c r="B1621" s="33">
        <v>13</v>
      </c>
      <c r="C1621" s="33" t="s">
        <v>146</v>
      </c>
      <c r="D1621" s="34">
        <v>10.18592496156405</v>
      </c>
      <c r="E1621" s="35">
        <v>20</v>
      </c>
      <c r="F1621" s="113">
        <f t="shared" si="612"/>
        <v>81.487659075180716</v>
      </c>
      <c r="G1621" s="42">
        <v>0.1</v>
      </c>
      <c r="H1621" s="33" t="s">
        <v>170</v>
      </c>
      <c r="I1621" s="107">
        <f t="shared" si="618"/>
        <v>34.483901639602834</v>
      </c>
      <c r="J1621" s="108">
        <f t="shared" si="619"/>
        <v>0.17241950819801416</v>
      </c>
      <c r="K1621" s="126" t="str">
        <f t="shared" si="613"/>
        <v>DEJAR</v>
      </c>
      <c r="L1621" s="126" t="str">
        <f t="shared" si="614"/>
        <v>DEJAR</v>
      </c>
      <c r="M1621" s="126" t="str">
        <f t="shared" si="615"/>
        <v>DEJAR</v>
      </c>
    </row>
    <row r="1622" spans="1:13" x14ac:dyDescent="0.25">
      <c r="A1622" s="33" t="s">
        <v>83</v>
      </c>
      <c r="B1622" s="33">
        <v>14</v>
      </c>
      <c r="C1622" s="33" t="s">
        <v>115</v>
      </c>
      <c r="D1622" s="34">
        <v>11.459165581759555</v>
      </c>
      <c r="E1622" s="35">
        <v>6</v>
      </c>
      <c r="F1622" s="113">
        <f t="shared" si="612"/>
        <v>103.13281851702557</v>
      </c>
      <c r="G1622" s="42">
        <v>0.1</v>
      </c>
      <c r="H1622" s="33" t="s">
        <v>170</v>
      </c>
      <c r="I1622" s="107">
        <f t="shared" si="618"/>
        <v>45.660319539408313</v>
      </c>
      <c r="J1622" s="108">
        <f t="shared" si="619"/>
        <v>0.22830159769704156</v>
      </c>
      <c r="K1622" s="126" t="str">
        <f t="shared" si="613"/>
        <v>DEJAR</v>
      </c>
      <c r="L1622" s="126" t="str">
        <f t="shared" si="614"/>
        <v>DEJAR</v>
      </c>
      <c r="M1622" s="126" t="str">
        <f t="shared" si="615"/>
        <v>DEJAR</v>
      </c>
    </row>
    <row r="1623" spans="1:13" x14ac:dyDescent="0.25">
      <c r="A1623" s="33" t="s">
        <v>83</v>
      </c>
      <c r="B1623" s="33">
        <v>15</v>
      </c>
      <c r="C1623" s="33" t="s">
        <v>146</v>
      </c>
      <c r="D1623" s="34">
        <v>26.738053024105628</v>
      </c>
      <c r="E1623" s="35">
        <v>20</v>
      </c>
      <c r="F1623" s="113">
        <f t="shared" si="612"/>
        <v>561.50090081491703</v>
      </c>
      <c r="G1623" s="42">
        <v>0.1</v>
      </c>
      <c r="H1623" s="33" t="s">
        <v>170</v>
      </c>
      <c r="I1623" s="107">
        <f t="shared" si="618"/>
        <v>344.0450343192262</v>
      </c>
      <c r="J1623" s="108">
        <f t="shared" si="619"/>
        <v>1.720225171596131</v>
      </c>
      <c r="K1623" s="126" t="str">
        <f t="shared" si="613"/>
        <v>DEJAR</v>
      </c>
      <c r="L1623" s="126" t="str">
        <f t="shared" si="614"/>
        <v>DEJAR</v>
      </c>
      <c r="M1623" s="126" t="str">
        <f t="shared" si="615"/>
        <v>DEJAR</v>
      </c>
    </row>
    <row r="1624" spans="1:13" x14ac:dyDescent="0.25">
      <c r="A1624" s="33" t="s">
        <v>83</v>
      </c>
      <c r="B1624" s="33">
        <v>16</v>
      </c>
      <c r="C1624" s="33" t="s">
        <v>147</v>
      </c>
      <c r="D1624" s="34">
        <v>56.340897443651144</v>
      </c>
      <c r="E1624" s="35">
        <v>25</v>
      </c>
      <c r="F1624" s="113">
        <f t="shared" si="612"/>
        <v>2493.0926476233749</v>
      </c>
      <c r="G1624" s="42">
        <v>0.1</v>
      </c>
      <c r="H1624" s="33" t="s">
        <v>169</v>
      </c>
      <c r="I1624" s="107">
        <f>0.15991*D1624^2.32764</f>
        <v>1901.7921094248707</v>
      </c>
      <c r="J1624" s="108">
        <f>(I1624/1000)*0.5/G1624</f>
        <v>9.508960547124353</v>
      </c>
      <c r="K1624" s="126" t="str">
        <f t="shared" si="613"/>
        <v>DEJAR</v>
      </c>
      <c r="L1624" s="126" t="str">
        <f t="shared" si="614"/>
        <v>DEJAR</v>
      </c>
      <c r="M1624" s="126" t="str">
        <f t="shared" si="615"/>
        <v>DEJAR</v>
      </c>
    </row>
    <row r="1625" spans="1:13" x14ac:dyDescent="0.25">
      <c r="A1625" s="33" t="s">
        <v>83</v>
      </c>
      <c r="B1625" s="33">
        <v>18</v>
      </c>
      <c r="C1625" s="33" t="s">
        <v>146</v>
      </c>
      <c r="D1625" s="34">
        <v>10.822545271661802</v>
      </c>
      <c r="E1625" s="35">
        <v>8</v>
      </c>
      <c r="F1625" s="113">
        <f t="shared" si="612"/>
        <v>91.99192762784071</v>
      </c>
      <c r="G1625" s="42">
        <v>0.1</v>
      </c>
      <c r="H1625" s="33" t="s">
        <v>170</v>
      </c>
      <c r="I1625" s="107">
        <f t="shared" ref="I1625:I1668" si="620">0.13647*D1625^2.38351</f>
        <v>39.844803225585046</v>
      </c>
      <c r="J1625" s="108">
        <f t="shared" ref="J1625:J1668" si="621">(I1625/1000)*0.5/G1625</f>
        <v>0.19922401612792523</v>
      </c>
      <c r="K1625" s="126" t="str">
        <f t="shared" si="613"/>
        <v>DEJAR</v>
      </c>
      <c r="L1625" s="126" t="str">
        <f t="shared" si="614"/>
        <v>DEJAR</v>
      </c>
      <c r="M1625" s="126" t="str">
        <f t="shared" si="615"/>
        <v>DEJAR</v>
      </c>
    </row>
    <row r="1626" spans="1:13" x14ac:dyDescent="0.25">
      <c r="A1626" s="33" t="s">
        <v>83</v>
      </c>
      <c r="B1626" s="33">
        <v>19</v>
      </c>
      <c r="C1626" s="33" t="s">
        <v>115</v>
      </c>
      <c r="D1626" s="34">
        <v>10.18592496156405</v>
      </c>
      <c r="E1626" s="35">
        <v>12</v>
      </c>
      <c r="F1626" s="113">
        <f t="shared" si="612"/>
        <v>81.487659075180716</v>
      </c>
      <c r="G1626" s="42">
        <v>0.1</v>
      </c>
      <c r="H1626" s="33" t="s">
        <v>170</v>
      </c>
      <c r="I1626" s="107">
        <f t="shared" si="620"/>
        <v>34.483901639602834</v>
      </c>
      <c r="J1626" s="108">
        <f t="shared" si="621"/>
        <v>0.17241950819801416</v>
      </c>
      <c r="K1626" s="126" t="str">
        <f t="shared" si="613"/>
        <v>DEJAR</v>
      </c>
      <c r="L1626" s="126" t="str">
        <f t="shared" si="614"/>
        <v>DEJAR</v>
      </c>
      <c r="M1626" s="126" t="str">
        <f t="shared" si="615"/>
        <v>DEJAR</v>
      </c>
    </row>
    <row r="1627" spans="1:13" x14ac:dyDescent="0.25">
      <c r="A1627" s="33" t="s">
        <v>83</v>
      </c>
      <c r="B1627" s="33">
        <v>20</v>
      </c>
      <c r="C1627" s="33" t="s">
        <v>146</v>
      </c>
      <c r="D1627" s="34">
        <v>11.459165581759555</v>
      </c>
      <c r="E1627" s="35">
        <v>15</v>
      </c>
      <c r="F1627" s="113">
        <f t="shared" si="612"/>
        <v>103.13281851702557</v>
      </c>
      <c r="G1627" s="42">
        <v>0.1</v>
      </c>
      <c r="H1627" s="33" t="s">
        <v>170</v>
      </c>
      <c r="I1627" s="107">
        <f t="shared" si="620"/>
        <v>45.660319539408313</v>
      </c>
      <c r="J1627" s="108">
        <f t="shared" si="621"/>
        <v>0.22830159769704156</v>
      </c>
      <c r="K1627" s="126" t="str">
        <f t="shared" si="613"/>
        <v>DEJAR</v>
      </c>
      <c r="L1627" s="126" t="str">
        <f t="shared" si="614"/>
        <v>DEJAR</v>
      </c>
      <c r="M1627" s="126" t="str">
        <f t="shared" si="615"/>
        <v>DEJAR</v>
      </c>
    </row>
    <row r="1628" spans="1:13" x14ac:dyDescent="0.25">
      <c r="A1628" s="33" t="s">
        <v>83</v>
      </c>
      <c r="B1628" s="33">
        <v>21</v>
      </c>
      <c r="C1628" s="33" t="s">
        <v>115</v>
      </c>
      <c r="D1628" s="34">
        <v>25.146502248861246</v>
      </c>
      <c r="E1628" s="35">
        <v>12</v>
      </c>
      <c r="F1628" s="113">
        <f t="shared" si="612"/>
        <v>496.64500028144801</v>
      </c>
      <c r="G1628" s="42">
        <v>0.1</v>
      </c>
      <c r="H1628" s="33" t="s">
        <v>170</v>
      </c>
      <c r="I1628" s="107">
        <f t="shared" si="620"/>
        <v>297.22786449051216</v>
      </c>
      <c r="J1628" s="108">
        <f t="shared" si="621"/>
        <v>1.4861393224525605</v>
      </c>
      <c r="K1628" s="126" t="str">
        <f t="shared" si="613"/>
        <v>DEJAR</v>
      </c>
      <c r="L1628" s="126" t="str">
        <f t="shared" si="614"/>
        <v>DEJAR</v>
      </c>
      <c r="M1628" s="126" t="str">
        <f t="shared" si="615"/>
        <v>DEJAR</v>
      </c>
    </row>
    <row r="1629" spans="1:13" x14ac:dyDescent="0.25">
      <c r="A1629" s="33" t="s">
        <v>83</v>
      </c>
      <c r="B1629" s="33">
        <v>22</v>
      </c>
      <c r="C1629" s="33" t="s">
        <v>146</v>
      </c>
      <c r="D1629" s="34">
        <v>13.369026512052814</v>
      </c>
      <c r="E1629" s="35">
        <v>15</v>
      </c>
      <c r="F1629" s="113">
        <f t="shared" si="612"/>
        <v>140.37522520372926</v>
      </c>
      <c r="G1629" s="42">
        <v>0.1</v>
      </c>
      <c r="H1629" s="33" t="s">
        <v>170</v>
      </c>
      <c r="I1629" s="107">
        <f t="shared" si="620"/>
        <v>65.933675901847053</v>
      </c>
      <c r="J1629" s="108">
        <f t="shared" si="621"/>
        <v>0.32966837950923522</v>
      </c>
      <c r="K1629" s="126" t="str">
        <f t="shared" si="613"/>
        <v>DEJAR</v>
      </c>
      <c r="L1629" s="126" t="str">
        <f t="shared" si="614"/>
        <v>DEJAR</v>
      </c>
      <c r="M1629" s="126" t="str">
        <f t="shared" si="615"/>
        <v>DEJAR</v>
      </c>
    </row>
    <row r="1630" spans="1:13" x14ac:dyDescent="0.25">
      <c r="A1630" s="33" t="s">
        <v>83</v>
      </c>
      <c r="B1630" s="33">
        <v>23</v>
      </c>
      <c r="C1630" s="33" t="s">
        <v>146</v>
      </c>
      <c r="D1630" s="34">
        <v>34.377496745278663</v>
      </c>
      <c r="E1630" s="35">
        <v>20</v>
      </c>
      <c r="F1630" s="113">
        <f t="shared" si="612"/>
        <v>928.19536665322994</v>
      </c>
      <c r="G1630" s="42">
        <v>0.1</v>
      </c>
      <c r="H1630" s="33" t="s">
        <v>170</v>
      </c>
      <c r="I1630" s="107">
        <f t="shared" si="620"/>
        <v>626.270893975121</v>
      </c>
      <c r="J1630" s="108">
        <f t="shared" si="621"/>
        <v>3.1313544698756051</v>
      </c>
      <c r="K1630" s="126" t="str">
        <f t="shared" si="613"/>
        <v>DEJAR</v>
      </c>
      <c r="L1630" s="126" t="str">
        <f t="shared" si="614"/>
        <v>DEJAR</v>
      </c>
      <c r="M1630" s="126" t="str">
        <f t="shared" si="615"/>
        <v>DEJAR</v>
      </c>
    </row>
    <row r="1631" spans="1:13" x14ac:dyDescent="0.25">
      <c r="A1631" s="33" t="s">
        <v>83</v>
      </c>
      <c r="B1631" s="33">
        <v>24</v>
      </c>
      <c r="C1631" s="33" t="s">
        <v>115</v>
      </c>
      <c r="D1631" s="34">
        <v>11.777475736808432</v>
      </c>
      <c r="E1631" s="35">
        <v>12</v>
      </c>
      <c r="F1631" s="113">
        <f t="shared" si="612"/>
        <v>108.94199733781484</v>
      </c>
      <c r="G1631" s="42">
        <v>0.1</v>
      </c>
      <c r="H1631" s="33" t="s">
        <v>170</v>
      </c>
      <c r="I1631" s="107">
        <f t="shared" si="620"/>
        <v>48.741721531207368</v>
      </c>
      <c r="J1631" s="108">
        <f t="shared" si="621"/>
        <v>0.2437086076560368</v>
      </c>
      <c r="K1631" s="126" t="str">
        <f t="shared" si="613"/>
        <v>DEJAR</v>
      </c>
      <c r="L1631" s="126" t="str">
        <f t="shared" si="614"/>
        <v>DEJAR</v>
      </c>
      <c r="M1631" s="126" t="str">
        <f t="shared" si="615"/>
        <v>DEJAR</v>
      </c>
    </row>
    <row r="1632" spans="1:13" x14ac:dyDescent="0.25">
      <c r="A1632" s="33" t="s">
        <v>83</v>
      </c>
      <c r="B1632" s="33">
        <v>25</v>
      </c>
      <c r="C1632" s="33" t="s">
        <v>146</v>
      </c>
      <c r="D1632" s="34">
        <v>13.687336667101691</v>
      </c>
      <c r="E1632" s="35">
        <v>20</v>
      </c>
      <c r="F1632" s="113">
        <f t="shared" si="612"/>
        <v>147.13933752930578</v>
      </c>
      <c r="G1632" s="42">
        <v>0.1</v>
      </c>
      <c r="H1632" s="33" t="s">
        <v>170</v>
      </c>
      <c r="I1632" s="107">
        <f t="shared" si="620"/>
        <v>69.737242592229606</v>
      </c>
      <c r="J1632" s="108">
        <f t="shared" si="621"/>
        <v>0.34868621296114799</v>
      </c>
      <c r="K1632" s="126" t="str">
        <f t="shared" si="613"/>
        <v>DEJAR</v>
      </c>
      <c r="L1632" s="126" t="str">
        <f t="shared" si="614"/>
        <v>DEJAR</v>
      </c>
      <c r="M1632" s="126" t="str">
        <f t="shared" si="615"/>
        <v>DEJAR</v>
      </c>
    </row>
    <row r="1633" spans="1:13" x14ac:dyDescent="0.25">
      <c r="A1633" s="33" t="s">
        <v>83</v>
      </c>
      <c r="B1633" s="33">
        <v>26</v>
      </c>
      <c r="C1633" s="33" t="s">
        <v>146</v>
      </c>
      <c r="D1633" s="34">
        <v>26.419742869056751</v>
      </c>
      <c r="E1633" s="35">
        <v>25</v>
      </c>
      <c r="F1633" s="113">
        <f t="shared" si="612"/>
        <v>548.21140953996075</v>
      </c>
      <c r="G1633" s="42">
        <v>0.1</v>
      </c>
      <c r="H1633" s="33" t="s">
        <v>170</v>
      </c>
      <c r="I1633" s="107">
        <f t="shared" si="620"/>
        <v>334.36298737647621</v>
      </c>
      <c r="J1633" s="108">
        <f t="shared" si="621"/>
        <v>1.6718149368823811</v>
      </c>
      <c r="K1633" s="126" t="str">
        <f t="shared" si="613"/>
        <v>DEJAR</v>
      </c>
      <c r="L1633" s="126" t="str">
        <f t="shared" si="614"/>
        <v>DEJAR</v>
      </c>
      <c r="M1633" s="126" t="str">
        <f t="shared" si="615"/>
        <v>DEJAR</v>
      </c>
    </row>
    <row r="1634" spans="1:13" x14ac:dyDescent="0.25">
      <c r="A1634" s="33" t="s">
        <v>83</v>
      </c>
      <c r="B1634" s="33">
        <v>27</v>
      </c>
      <c r="C1634" s="33" t="s">
        <v>146</v>
      </c>
      <c r="D1634" s="34">
        <v>26.419742869056751</v>
      </c>
      <c r="E1634" s="35">
        <v>26</v>
      </c>
      <c r="F1634" s="113">
        <f t="shared" si="612"/>
        <v>548.21140953996075</v>
      </c>
      <c r="G1634" s="42">
        <v>0.1</v>
      </c>
      <c r="H1634" s="33" t="s">
        <v>170</v>
      </c>
      <c r="I1634" s="107">
        <f t="shared" si="620"/>
        <v>334.36298737647621</v>
      </c>
      <c r="J1634" s="108">
        <f t="shared" si="621"/>
        <v>1.6718149368823811</v>
      </c>
      <c r="K1634" s="126" t="str">
        <f t="shared" si="613"/>
        <v>DEJAR</v>
      </c>
      <c r="L1634" s="126" t="str">
        <f t="shared" si="614"/>
        <v>DEJAR</v>
      </c>
      <c r="M1634" s="126" t="str">
        <f t="shared" si="615"/>
        <v>DEJAR</v>
      </c>
    </row>
    <row r="1635" spans="1:13" x14ac:dyDescent="0.25">
      <c r="A1635" s="33" t="s">
        <v>83</v>
      </c>
      <c r="B1635" s="33">
        <v>28</v>
      </c>
      <c r="C1635" s="33" t="s">
        <v>146</v>
      </c>
      <c r="D1635" s="34">
        <v>11.459165581759555</v>
      </c>
      <c r="E1635" s="35">
        <v>10</v>
      </c>
      <c r="F1635" s="113">
        <f t="shared" si="612"/>
        <v>103.13281851702557</v>
      </c>
      <c r="G1635" s="42">
        <v>0.1</v>
      </c>
      <c r="H1635" s="33" t="s">
        <v>170</v>
      </c>
      <c r="I1635" s="107">
        <f t="shared" si="620"/>
        <v>45.660319539408313</v>
      </c>
      <c r="J1635" s="108">
        <f t="shared" si="621"/>
        <v>0.22830159769704156</v>
      </c>
      <c r="K1635" s="126" t="str">
        <f t="shared" si="613"/>
        <v>DEJAR</v>
      </c>
      <c r="L1635" s="126" t="str">
        <f t="shared" si="614"/>
        <v>DEJAR</v>
      </c>
      <c r="M1635" s="126" t="str">
        <f t="shared" si="615"/>
        <v>DEJAR</v>
      </c>
    </row>
    <row r="1636" spans="1:13" x14ac:dyDescent="0.25">
      <c r="A1636" s="33" t="s">
        <v>83</v>
      </c>
      <c r="B1636" s="33">
        <v>29</v>
      </c>
      <c r="C1636" s="33" t="s">
        <v>146</v>
      </c>
      <c r="D1636" s="34">
        <v>10.822545271661802</v>
      </c>
      <c r="E1636" s="35">
        <v>10</v>
      </c>
      <c r="F1636" s="113">
        <f t="shared" si="612"/>
        <v>91.99192762784071</v>
      </c>
      <c r="G1636" s="42">
        <v>0.1</v>
      </c>
      <c r="H1636" s="33" t="s">
        <v>170</v>
      </c>
      <c r="I1636" s="107">
        <f t="shared" si="620"/>
        <v>39.844803225585046</v>
      </c>
      <c r="J1636" s="108">
        <f t="shared" si="621"/>
        <v>0.19922401612792523</v>
      </c>
      <c r="K1636" s="126" t="str">
        <f t="shared" si="613"/>
        <v>DEJAR</v>
      </c>
      <c r="L1636" s="126" t="str">
        <f t="shared" si="614"/>
        <v>DEJAR</v>
      </c>
      <c r="M1636" s="126" t="str">
        <f t="shared" si="615"/>
        <v>DEJAR</v>
      </c>
    </row>
    <row r="1637" spans="1:13" x14ac:dyDescent="0.25">
      <c r="A1637" s="33" t="s">
        <v>83</v>
      </c>
      <c r="B1637" s="33">
        <v>30</v>
      </c>
      <c r="C1637" s="33" t="s">
        <v>115</v>
      </c>
      <c r="D1637" s="34">
        <v>17.188748372639331</v>
      </c>
      <c r="E1637" s="35">
        <v>8</v>
      </c>
      <c r="F1637" s="113">
        <f t="shared" si="612"/>
        <v>232.04884166330748</v>
      </c>
      <c r="G1637" s="42">
        <v>0.1</v>
      </c>
      <c r="H1637" s="33" t="s">
        <v>170</v>
      </c>
      <c r="I1637" s="107">
        <f t="shared" si="620"/>
        <v>120.02016605710401</v>
      </c>
      <c r="J1637" s="108">
        <f t="shared" si="621"/>
        <v>0.60010083028551997</v>
      </c>
      <c r="K1637" s="126" t="str">
        <f t="shared" si="613"/>
        <v>DEJAR</v>
      </c>
      <c r="L1637" s="126" t="str">
        <f t="shared" si="614"/>
        <v>DEJAR</v>
      </c>
      <c r="M1637" s="126" t="str">
        <f t="shared" si="615"/>
        <v>DEJAR</v>
      </c>
    </row>
    <row r="1638" spans="1:13" x14ac:dyDescent="0.25">
      <c r="A1638" s="33" t="s">
        <v>83</v>
      </c>
      <c r="B1638" s="33">
        <v>31</v>
      </c>
      <c r="C1638" s="33" t="s">
        <v>115</v>
      </c>
      <c r="D1638" s="34">
        <v>13.369026512052814</v>
      </c>
      <c r="E1638" s="35">
        <v>10</v>
      </c>
      <c r="F1638" s="113">
        <f t="shared" si="612"/>
        <v>140.37522520372926</v>
      </c>
      <c r="G1638" s="42">
        <v>0.1</v>
      </c>
      <c r="H1638" s="33" t="s">
        <v>170</v>
      </c>
      <c r="I1638" s="107">
        <f t="shared" si="620"/>
        <v>65.933675901847053</v>
      </c>
      <c r="J1638" s="108">
        <f t="shared" si="621"/>
        <v>0.32966837950923522</v>
      </c>
      <c r="K1638" s="126" t="str">
        <f t="shared" si="613"/>
        <v>DEJAR</v>
      </c>
      <c r="L1638" s="126" t="str">
        <f t="shared" si="614"/>
        <v>DEJAR</v>
      </c>
      <c r="M1638" s="126" t="str">
        <f t="shared" si="615"/>
        <v>DEJAR</v>
      </c>
    </row>
    <row r="1639" spans="1:13" x14ac:dyDescent="0.25">
      <c r="A1639" s="33" t="s">
        <v>83</v>
      </c>
      <c r="B1639" s="33">
        <v>32</v>
      </c>
      <c r="C1639" s="33" t="s">
        <v>115</v>
      </c>
      <c r="D1639" s="34">
        <v>12.095785891857309</v>
      </c>
      <c r="E1639" s="35">
        <v>15</v>
      </c>
      <c r="F1639" s="113">
        <f t="shared" si="612"/>
        <v>114.91033174273529</v>
      </c>
      <c r="G1639" s="42">
        <v>0.1</v>
      </c>
      <c r="H1639" s="33" t="s">
        <v>170</v>
      </c>
      <c r="I1639" s="107">
        <f t="shared" si="620"/>
        <v>51.940529564627447</v>
      </c>
      <c r="J1639" s="108">
        <f t="shared" si="621"/>
        <v>0.25970264782313723</v>
      </c>
      <c r="K1639" s="126" t="str">
        <f t="shared" si="613"/>
        <v>DEJAR</v>
      </c>
      <c r="L1639" s="126" t="str">
        <f t="shared" si="614"/>
        <v>DEJAR</v>
      </c>
      <c r="M1639" s="126" t="str">
        <f t="shared" si="615"/>
        <v>DEJAR</v>
      </c>
    </row>
    <row r="1640" spans="1:13" x14ac:dyDescent="0.25">
      <c r="A1640" s="33" t="s">
        <v>83</v>
      </c>
      <c r="B1640" s="33">
        <v>33</v>
      </c>
      <c r="C1640" s="33" t="s">
        <v>115</v>
      </c>
      <c r="D1640" s="34">
        <v>25.146502248861246</v>
      </c>
      <c r="E1640" s="35">
        <v>25</v>
      </c>
      <c r="F1640" s="113">
        <f t="shared" si="612"/>
        <v>496.64500028144801</v>
      </c>
      <c r="G1640" s="42">
        <v>0.1</v>
      </c>
      <c r="H1640" s="33" t="s">
        <v>170</v>
      </c>
      <c r="I1640" s="107">
        <f t="shared" si="620"/>
        <v>297.22786449051216</v>
      </c>
      <c r="J1640" s="108">
        <f t="shared" si="621"/>
        <v>1.4861393224525605</v>
      </c>
      <c r="K1640" s="126" t="str">
        <f t="shared" si="613"/>
        <v>DEJAR</v>
      </c>
      <c r="L1640" s="126" t="str">
        <f t="shared" si="614"/>
        <v>DEJAR</v>
      </c>
      <c r="M1640" s="126" t="str">
        <f t="shared" si="615"/>
        <v>DEJAR</v>
      </c>
    </row>
    <row r="1641" spans="1:13" x14ac:dyDescent="0.25">
      <c r="A1641" s="33" t="s">
        <v>83</v>
      </c>
      <c r="B1641" s="33">
        <v>34</v>
      </c>
      <c r="C1641" s="33" t="s">
        <v>146</v>
      </c>
      <c r="D1641" s="34">
        <v>15.278887442346074</v>
      </c>
      <c r="E1641" s="35">
        <v>15</v>
      </c>
      <c r="F1641" s="113">
        <f t="shared" si="612"/>
        <v>183.34723291915657</v>
      </c>
      <c r="G1641" s="42">
        <v>0.1</v>
      </c>
      <c r="H1641" s="33" t="s">
        <v>170</v>
      </c>
      <c r="I1641" s="107">
        <f t="shared" si="620"/>
        <v>90.642458108728349</v>
      </c>
      <c r="J1641" s="108">
        <f t="shared" si="621"/>
        <v>0.45321229054364176</v>
      </c>
      <c r="K1641" s="126" t="str">
        <f t="shared" si="613"/>
        <v>DEJAR</v>
      </c>
      <c r="L1641" s="126" t="str">
        <f t="shared" si="614"/>
        <v>DEJAR</v>
      </c>
      <c r="M1641" s="126" t="str">
        <f t="shared" si="615"/>
        <v>DEJAR</v>
      </c>
    </row>
    <row r="1642" spans="1:13" x14ac:dyDescent="0.25">
      <c r="A1642" s="33" t="s">
        <v>83</v>
      </c>
      <c r="B1642" s="33">
        <v>35</v>
      </c>
      <c r="C1642" s="33" t="s">
        <v>146</v>
      </c>
      <c r="D1642" s="34">
        <v>12.414096046906185</v>
      </c>
      <c r="E1642" s="35">
        <v>15</v>
      </c>
      <c r="F1642" s="113">
        <f t="shared" si="612"/>
        <v>121.03782173178695</v>
      </c>
      <c r="G1642" s="42">
        <v>0.1</v>
      </c>
      <c r="H1642" s="33" t="s">
        <v>170</v>
      </c>
      <c r="I1642" s="107">
        <f t="shared" si="620"/>
        <v>55.257950664746026</v>
      </c>
      <c r="J1642" s="108">
        <f t="shared" si="621"/>
        <v>0.27628975332373013</v>
      </c>
      <c r="K1642" s="126" t="str">
        <f t="shared" si="613"/>
        <v>DEJAR</v>
      </c>
      <c r="L1642" s="126" t="str">
        <f t="shared" si="614"/>
        <v>DEJAR</v>
      </c>
      <c r="M1642" s="126" t="str">
        <f t="shared" si="615"/>
        <v>DEJAR</v>
      </c>
    </row>
    <row r="1643" spans="1:13" x14ac:dyDescent="0.25">
      <c r="A1643" s="33" t="s">
        <v>83</v>
      </c>
      <c r="B1643" s="33">
        <v>36</v>
      </c>
      <c r="C1643" s="33" t="s">
        <v>148</v>
      </c>
      <c r="D1643" s="34">
        <v>13.369026512052814</v>
      </c>
      <c r="E1643" s="35">
        <v>15</v>
      </c>
      <c r="F1643" s="113">
        <f t="shared" si="612"/>
        <v>140.37522520372926</v>
      </c>
      <c r="G1643" s="42">
        <v>0.1</v>
      </c>
      <c r="H1643" s="33" t="s">
        <v>170</v>
      </c>
      <c r="I1643" s="107">
        <f t="shared" si="620"/>
        <v>65.933675901847053</v>
      </c>
      <c r="J1643" s="108">
        <f t="shared" si="621"/>
        <v>0.32966837950923522</v>
      </c>
      <c r="K1643" s="126" t="str">
        <f t="shared" si="613"/>
        <v>DEJAR</v>
      </c>
      <c r="L1643" s="126" t="str">
        <f t="shared" si="614"/>
        <v>DEJAR</v>
      </c>
      <c r="M1643" s="126" t="str">
        <f t="shared" si="615"/>
        <v>DEJAR</v>
      </c>
    </row>
    <row r="1644" spans="1:13" x14ac:dyDescent="0.25">
      <c r="A1644" s="33" t="s">
        <v>83</v>
      </c>
      <c r="B1644" s="33">
        <v>37</v>
      </c>
      <c r="C1644" s="33" t="s">
        <v>146</v>
      </c>
      <c r="D1644" s="34">
        <v>24.191571783714618</v>
      </c>
      <c r="E1644" s="35">
        <v>20</v>
      </c>
      <c r="F1644" s="113">
        <f t="shared" si="612"/>
        <v>459.64132697094118</v>
      </c>
      <c r="G1644" s="42">
        <v>0.1</v>
      </c>
      <c r="H1644" s="33" t="s">
        <v>170</v>
      </c>
      <c r="I1644" s="107">
        <f t="shared" si="620"/>
        <v>271.02813595928234</v>
      </c>
      <c r="J1644" s="108">
        <f t="shared" si="621"/>
        <v>1.3551406797964116</v>
      </c>
      <c r="K1644" s="126" t="str">
        <f t="shared" si="613"/>
        <v>DEJAR</v>
      </c>
      <c r="L1644" s="126" t="str">
        <f t="shared" si="614"/>
        <v>DEJAR</v>
      </c>
      <c r="M1644" s="126" t="str">
        <f t="shared" si="615"/>
        <v>DEJAR</v>
      </c>
    </row>
    <row r="1645" spans="1:13" x14ac:dyDescent="0.25">
      <c r="A1645" s="33" t="s">
        <v>83</v>
      </c>
      <c r="B1645" s="33">
        <v>38</v>
      </c>
      <c r="C1645" s="33" t="s">
        <v>115</v>
      </c>
      <c r="D1645" s="34">
        <v>14.005646822150567</v>
      </c>
      <c r="E1645" s="35">
        <v>15</v>
      </c>
      <c r="F1645" s="113">
        <f t="shared" si="612"/>
        <v>154.06260543901348</v>
      </c>
      <c r="G1645" s="42">
        <v>0.1</v>
      </c>
      <c r="H1645" s="33" t="s">
        <v>170</v>
      </c>
      <c r="I1645" s="107">
        <f t="shared" si="620"/>
        <v>73.665181252498542</v>
      </c>
      <c r="J1645" s="108">
        <f t="shared" si="621"/>
        <v>0.36832590626249273</v>
      </c>
      <c r="K1645" s="126" t="str">
        <f t="shared" si="613"/>
        <v>DEJAR</v>
      </c>
      <c r="L1645" s="126" t="str">
        <f t="shared" si="614"/>
        <v>DEJAR</v>
      </c>
      <c r="M1645" s="126" t="str">
        <f t="shared" si="615"/>
        <v>DEJAR</v>
      </c>
    </row>
    <row r="1646" spans="1:13" x14ac:dyDescent="0.25">
      <c r="A1646" s="33" t="s">
        <v>83</v>
      </c>
      <c r="B1646" s="33">
        <v>39</v>
      </c>
      <c r="C1646" s="33" t="s">
        <v>115</v>
      </c>
      <c r="D1646" s="34">
        <v>27.374673334203383</v>
      </c>
      <c r="E1646" s="35">
        <v>18</v>
      </c>
      <c r="F1646" s="113">
        <f t="shared" si="612"/>
        <v>588.55735011722311</v>
      </c>
      <c r="G1646" s="42">
        <v>0.1</v>
      </c>
      <c r="H1646" s="33" t="s">
        <v>170</v>
      </c>
      <c r="I1646" s="107">
        <f t="shared" si="620"/>
        <v>363.89222491840087</v>
      </c>
      <c r="J1646" s="108">
        <f t="shared" si="621"/>
        <v>1.8194611245920045</v>
      </c>
      <c r="K1646" s="126" t="str">
        <f t="shared" si="613"/>
        <v>DEJAR</v>
      </c>
      <c r="L1646" s="126" t="str">
        <f t="shared" si="614"/>
        <v>DEJAR</v>
      </c>
      <c r="M1646" s="126" t="str">
        <f t="shared" si="615"/>
        <v>DEJAR</v>
      </c>
    </row>
    <row r="1647" spans="1:13" x14ac:dyDescent="0.25">
      <c r="A1647" s="33" t="s">
        <v>83</v>
      </c>
      <c r="B1647" s="33">
        <v>40</v>
      </c>
      <c r="C1647" s="33" t="s">
        <v>146</v>
      </c>
      <c r="D1647" s="34">
        <v>21.326780388274727</v>
      </c>
      <c r="E1647" s="35">
        <v>20</v>
      </c>
      <c r="F1647" s="113">
        <f t="shared" si="612"/>
        <v>357.22470858250597</v>
      </c>
      <c r="G1647" s="42">
        <v>0.1</v>
      </c>
      <c r="H1647" s="33" t="s">
        <v>170</v>
      </c>
      <c r="I1647" s="107">
        <f t="shared" si="620"/>
        <v>200.69840720192283</v>
      </c>
      <c r="J1647" s="108">
        <f t="shared" si="621"/>
        <v>1.003492036009614</v>
      </c>
      <c r="K1647" s="126" t="str">
        <f t="shared" si="613"/>
        <v>DEJAR</v>
      </c>
      <c r="L1647" s="126" t="str">
        <f t="shared" si="614"/>
        <v>DEJAR</v>
      </c>
      <c r="M1647" s="126" t="str">
        <f t="shared" si="615"/>
        <v>DEJAR</v>
      </c>
    </row>
    <row r="1648" spans="1:13" x14ac:dyDescent="0.25">
      <c r="A1648" s="33" t="s">
        <v>83</v>
      </c>
      <c r="B1648" s="33">
        <v>41</v>
      </c>
      <c r="C1648" s="33" t="s">
        <v>146</v>
      </c>
      <c r="D1648" s="34">
        <v>28.647913954398888</v>
      </c>
      <c r="E1648" s="35">
        <v>25</v>
      </c>
      <c r="F1648" s="113">
        <f t="shared" si="612"/>
        <v>644.58011573140982</v>
      </c>
      <c r="G1648" s="42">
        <v>0.1</v>
      </c>
      <c r="H1648" s="33" t="s">
        <v>170</v>
      </c>
      <c r="I1648" s="107">
        <f t="shared" si="620"/>
        <v>405.53929002221889</v>
      </c>
      <c r="J1648" s="108">
        <f t="shared" si="621"/>
        <v>2.0276964501110943</v>
      </c>
      <c r="K1648" s="126" t="str">
        <f t="shared" si="613"/>
        <v>DEJAR</v>
      </c>
      <c r="L1648" s="126" t="str">
        <f t="shared" si="614"/>
        <v>DEJAR</v>
      </c>
      <c r="M1648" s="126" t="str">
        <f t="shared" si="615"/>
        <v>DEJAR</v>
      </c>
    </row>
    <row r="1649" spans="1:13" x14ac:dyDescent="0.25">
      <c r="A1649" s="33" t="s">
        <v>83</v>
      </c>
      <c r="B1649" s="33">
        <v>42</v>
      </c>
      <c r="C1649" s="33" t="s">
        <v>115</v>
      </c>
      <c r="D1649" s="34">
        <v>14.642267132248321</v>
      </c>
      <c r="E1649" s="35">
        <v>12</v>
      </c>
      <c r="F1649" s="113">
        <f t="shared" si="612"/>
        <v>168.38660801082264</v>
      </c>
      <c r="G1649" s="42">
        <v>0.1</v>
      </c>
      <c r="H1649" s="33" t="s">
        <v>170</v>
      </c>
      <c r="I1649" s="107">
        <f t="shared" si="620"/>
        <v>81.898564993474494</v>
      </c>
      <c r="J1649" s="108">
        <f t="shared" si="621"/>
        <v>0.40949282496737244</v>
      </c>
      <c r="K1649" s="126" t="str">
        <f t="shared" si="613"/>
        <v>DEJAR</v>
      </c>
      <c r="L1649" s="126" t="str">
        <f t="shared" si="614"/>
        <v>DEJAR</v>
      </c>
      <c r="M1649" s="126" t="str">
        <f t="shared" si="615"/>
        <v>DEJAR</v>
      </c>
    </row>
    <row r="1650" spans="1:13" x14ac:dyDescent="0.25">
      <c r="A1650" s="33" t="s">
        <v>83</v>
      </c>
      <c r="B1650" s="33">
        <v>43</v>
      </c>
      <c r="C1650" s="33" t="s">
        <v>115</v>
      </c>
      <c r="D1650" s="34">
        <v>10.18592496156405</v>
      </c>
      <c r="E1650" s="35">
        <v>15</v>
      </c>
      <c r="F1650" s="113">
        <f t="shared" si="612"/>
        <v>81.487659075180716</v>
      </c>
      <c r="G1650" s="42">
        <v>0.1</v>
      </c>
      <c r="H1650" s="33" t="s">
        <v>170</v>
      </c>
      <c r="I1650" s="107">
        <f t="shared" si="620"/>
        <v>34.483901639602834</v>
      </c>
      <c r="J1650" s="108">
        <f t="shared" si="621"/>
        <v>0.17241950819801416</v>
      </c>
      <c r="K1650" s="126" t="str">
        <f t="shared" si="613"/>
        <v>DEJAR</v>
      </c>
      <c r="L1650" s="126" t="str">
        <f t="shared" si="614"/>
        <v>DEJAR</v>
      </c>
      <c r="M1650" s="126" t="str">
        <f t="shared" si="615"/>
        <v>DEJAR</v>
      </c>
    </row>
    <row r="1651" spans="1:13" x14ac:dyDescent="0.25">
      <c r="A1651" s="33" t="s">
        <v>83</v>
      </c>
      <c r="B1651" s="33">
        <v>44</v>
      </c>
      <c r="C1651" s="33" t="s">
        <v>115</v>
      </c>
      <c r="D1651" s="34">
        <v>9.8676148065151725</v>
      </c>
      <c r="E1651" s="35">
        <v>10</v>
      </c>
      <c r="F1651" s="113">
        <f t="shared" si="612"/>
        <v>76.47425817504751</v>
      </c>
      <c r="G1651" s="42">
        <v>0.1</v>
      </c>
      <c r="H1651" s="33" t="s">
        <v>170</v>
      </c>
      <c r="I1651" s="107">
        <f t="shared" si="620"/>
        <v>31.97068074456115</v>
      </c>
      <c r="J1651" s="108">
        <f t="shared" si="621"/>
        <v>0.15985340372280574</v>
      </c>
      <c r="K1651" s="126" t="str">
        <f t="shared" si="613"/>
        <v>DEPURAR</v>
      </c>
      <c r="L1651" s="126" t="str">
        <f t="shared" si="614"/>
        <v>DEJAR</v>
      </c>
      <c r="M1651" s="126" t="str">
        <f t="shared" si="615"/>
        <v>DEPURAR</v>
      </c>
    </row>
    <row r="1652" spans="1:13" x14ac:dyDescent="0.25">
      <c r="A1652" s="33" t="s">
        <v>83</v>
      </c>
      <c r="B1652" s="33">
        <v>45</v>
      </c>
      <c r="C1652" s="33" t="s">
        <v>146</v>
      </c>
      <c r="D1652" s="34">
        <v>18.46198899283484</v>
      </c>
      <c r="E1652" s="35">
        <v>22</v>
      </c>
      <c r="F1652" s="113">
        <f t="shared" si="612"/>
        <v>267.69969250869912</v>
      </c>
      <c r="G1652" s="42">
        <v>0.1</v>
      </c>
      <c r="H1652" s="33" t="s">
        <v>170</v>
      </c>
      <c r="I1652" s="107">
        <f t="shared" si="620"/>
        <v>142.30646473399739</v>
      </c>
      <c r="J1652" s="108">
        <f t="shared" si="621"/>
        <v>0.71153232366998687</v>
      </c>
      <c r="K1652" s="126" t="str">
        <f t="shared" si="613"/>
        <v>DEJAR</v>
      </c>
      <c r="L1652" s="126" t="str">
        <f t="shared" si="614"/>
        <v>DEJAR</v>
      </c>
      <c r="M1652" s="126" t="str">
        <f t="shared" si="615"/>
        <v>DEJAR</v>
      </c>
    </row>
    <row r="1653" spans="1:13" x14ac:dyDescent="0.25">
      <c r="A1653" s="33" t="s">
        <v>83</v>
      </c>
      <c r="B1653" s="33">
        <v>46</v>
      </c>
      <c r="C1653" s="33" t="s">
        <v>146</v>
      </c>
      <c r="D1653" s="34">
        <v>13.687336667101691</v>
      </c>
      <c r="E1653" s="35">
        <v>18</v>
      </c>
      <c r="F1653" s="113">
        <f t="shared" si="612"/>
        <v>147.13933752930578</v>
      </c>
      <c r="G1653" s="42">
        <v>0.1</v>
      </c>
      <c r="H1653" s="33" t="s">
        <v>170</v>
      </c>
      <c r="I1653" s="107">
        <f t="shared" si="620"/>
        <v>69.737242592229606</v>
      </c>
      <c r="J1653" s="108">
        <f t="shared" si="621"/>
        <v>0.34868621296114799</v>
      </c>
      <c r="K1653" s="126" t="str">
        <f t="shared" si="613"/>
        <v>DEJAR</v>
      </c>
      <c r="L1653" s="126" t="str">
        <f t="shared" si="614"/>
        <v>DEJAR</v>
      </c>
      <c r="M1653" s="126" t="str">
        <f t="shared" si="615"/>
        <v>DEJAR</v>
      </c>
    </row>
    <row r="1654" spans="1:13" x14ac:dyDescent="0.25">
      <c r="A1654" s="33" t="s">
        <v>83</v>
      </c>
      <c r="B1654" s="33">
        <v>47</v>
      </c>
      <c r="C1654" s="33" t="s">
        <v>146</v>
      </c>
      <c r="D1654" s="34">
        <v>30.557774884692147</v>
      </c>
      <c r="E1654" s="35">
        <v>25</v>
      </c>
      <c r="F1654" s="113">
        <f t="shared" si="612"/>
        <v>733.38893167662627</v>
      </c>
      <c r="G1654" s="42">
        <v>0.1</v>
      </c>
      <c r="H1654" s="33" t="s">
        <v>170</v>
      </c>
      <c r="I1654" s="107">
        <f t="shared" si="620"/>
        <v>472.97662665161533</v>
      </c>
      <c r="J1654" s="108">
        <f t="shared" si="621"/>
        <v>2.3648831332580764</v>
      </c>
      <c r="K1654" s="126" t="str">
        <f t="shared" si="613"/>
        <v>DEJAR</v>
      </c>
      <c r="L1654" s="126" t="str">
        <f t="shared" si="614"/>
        <v>DEJAR</v>
      </c>
      <c r="M1654" s="126" t="str">
        <f t="shared" si="615"/>
        <v>DEJAR</v>
      </c>
    </row>
    <row r="1655" spans="1:13" x14ac:dyDescent="0.25">
      <c r="A1655" s="33" t="s">
        <v>83</v>
      </c>
      <c r="B1655" s="33">
        <v>48</v>
      </c>
      <c r="C1655" s="33" t="s">
        <v>146</v>
      </c>
      <c r="D1655" s="34">
        <v>24.509881938763492</v>
      </c>
      <c r="E1655" s="35">
        <v>25</v>
      </c>
      <c r="F1655" s="113">
        <f t="shared" si="612"/>
        <v>471.81672915697879</v>
      </c>
      <c r="G1655" s="42">
        <v>0.1</v>
      </c>
      <c r="H1655" s="33" t="s">
        <v>170</v>
      </c>
      <c r="I1655" s="107">
        <f t="shared" si="620"/>
        <v>279.60561022900345</v>
      </c>
      <c r="J1655" s="108">
        <f t="shared" si="621"/>
        <v>1.3980280511450172</v>
      </c>
      <c r="K1655" s="126" t="str">
        <f t="shared" si="613"/>
        <v>DEJAR</v>
      </c>
      <c r="L1655" s="126" t="str">
        <f t="shared" si="614"/>
        <v>DEJAR</v>
      </c>
      <c r="M1655" s="126" t="str">
        <f t="shared" si="615"/>
        <v>DEJAR</v>
      </c>
    </row>
    <row r="1656" spans="1:13" x14ac:dyDescent="0.25">
      <c r="A1656" s="33" t="s">
        <v>83</v>
      </c>
      <c r="B1656" s="33">
        <v>49</v>
      </c>
      <c r="C1656" s="33" t="s">
        <v>148</v>
      </c>
      <c r="D1656" s="34">
        <v>13.369026512052814</v>
      </c>
      <c r="E1656" s="35">
        <v>23</v>
      </c>
      <c r="F1656" s="113">
        <f t="shared" si="612"/>
        <v>140.37522520372926</v>
      </c>
      <c r="G1656" s="42">
        <v>0.1</v>
      </c>
      <c r="H1656" s="33" t="s">
        <v>170</v>
      </c>
      <c r="I1656" s="107">
        <f t="shared" si="620"/>
        <v>65.933675901847053</v>
      </c>
      <c r="J1656" s="108">
        <f t="shared" si="621"/>
        <v>0.32966837950923522</v>
      </c>
      <c r="K1656" s="126" t="str">
        <f t="shared" si="613"/>
        <v>DEJAR</v>
      </c>
      <c r="L1656" s="126" t="str">
        <f t="shared" si="614"/>
        <v>DEJAR</v>
      </c>
      <c r="M1656" s="126" t="str">
        <f t="shared" si="615"/>
        <v>DEJAR</v>
      </c>
    </row>
    <row r="1657" spans="1:13" x14ac:dyDescent="0.25">
      <c r="A1657" s="33" t="s">
        <v>83</v>
      </c>
      <c r="B1657" s="33">
        <v>50</v>
      </c>
      <c r="C1657" s="33" t="s">
        <v>146</v>
      </c>
      <c r="D1657" s="34">
        <v>13.369026512052814</v>
      </c>
      <c r="E1657" s="35">
        <v>18</v>
      </c>
      <c r="F1657" s="113">
        <f t="shared" si="612"/>
        <v>140.37522520372926</v>
      </c>
      <c r="G1657" s="42">
        <v>0.1</v>
      </c>
      <c r="H1657" s="33" t="s">
        <v>170</v>
      </c>
      <c r="I1657" s="107">
        <f t="shared" si="620"/>
        <v>65.933675901847053</v>
      </c>
      <c r="J1657" s="108">
        <f t="shared" si="621"/>
        <v>0.32966837950923522</v>
      </c>
      <c r="K1657" s="126" t="str">
        <f t="shared" si="613"/>
        <v>DEJAR</v>
      </c>
      <c r="L1657" s="126" t="str">
        <f t="shared" si="614"/>
        <v>DEJAR</v>
      </c>
      <c r="M1657" s="126" t="str">
        <f t="shared" si="615"/>
        <v>DEJAR</v>
      </c>
    </row>
    <row r="1658" spans="1:13" x14ac:dyDescent="0.25">
      <c r="A1658" s="33" t="s">
        <v>83</v>
      </c>
      <c r="B1658" s="33">
        <v>51</v>
      </c>
      <c r="C1658" s="33" t="s">
        <v>115</v>
      </c>
      <c r="D1658" s="34">
        <v>13.369026512052814</v>
      </c>
      <c r="E1658" s="35">
        <v>8</v>
      </c>
      <c r="F1658" s="113">
        <f t="shared" si="612"/>
        <v>140.37522520372926</v>
      </c>
      <c r="G1658" s="42">
        <v>0.1</v>
      </c>
      <c r="H1658" s="33" t="s">
        <v>170</v>
      </c>
      <c r="I1658" s="107">
        <f t="shared" si="620"/>
        <v>65.933675901847053</v>
      </c>
      <c r="J1658" s="108">
        <f t="shared" si="621"/>
        <v>0.32966837950923522</v>
      </c>
      <c r="K1658" s="126" t="str">
        <f t="shared" si="613"/>
        <v>DEJAR</v>
      </c>
      <c r="L1658" s="126" t="str">
        <f t="shared" si="614"/>
        <v>DEJAR</v>
      </c>
      <c r="M1658" s="126" t="str">
        <f t="shared" si="615"/>
        <v>DEJAR</v>
      </c>
    </row>
    <row r="1659" spans="1:13" x14ac:dyDescent="0.25">
      <c r="A1659" s="33" t="s">
        <v>83</v>
      </c>
      <c r="B1659" s="33">
        <v>52</v>
      </c>
      <c r="C1659" s="33" t="s">
        <v>146</v>
      </c>
      <c r="D1659" s="34">
        <v>26.419742869056751</v>
      </c>
      <c r="E1659" s="35">
        <v>25</v>
      </c>
      <c r="F1659" s="113">
        <f t="shared" si="612"/>
        <v>548.21140953996075</v>
      </c>
      <c r="G1659" s="42">
        <v>0.1</v>
      </c>
      <c r="H1659" s="33" t="s">
        <v>170</v>
      </c>
      <c r="I1659" s="107">
        <f t="shared" si="620"/>
        <v>334.36298737647621</v>
      </c>
      <c r="J1659" s="108">
        <f t="shared" si="621"/>
        <v>1.6718149368823811</v>
      </c>
      <c r="K1659" s="126" t="str">
        <f t="shared" si="613"/>
        <v>DEJAR</v>
      </c>
      <c r="L1659" s="126" t="str">
        <f t="shared" si="614"/>
        <v>DEJAR</v>
      </c>
      <c r="M1659" s="126" t="str">
        <f t="shared" si="615"/>
        <v>DEJAR</v>
      </c>
    </row>
    <row r="1660" spans="1:13" x14ac:dyDescent="0.25">
      <c r="A1660" s="33" t="s">
        <v>83</v>
      </c>
      <c r="B1660" s="33">
        <v>53</v>
      </c>
      <c r="C1660" s="33" t="s">
        <v>146</v>
      </c>
      <c r="D1660" s="34">
        <v>26.738053024105628</v>
      </c>
      <c r="E1660" s="35">
        <v>25</v>
      </c>
      <c r="F1660" s="113">
        <f t="shared" si="612"/>
        <v>561.50090081491703</v>
      </c>
      <c r="G1660" s="42">
        <v>0.1</v>
      </c>
      <c r="H1660" s="33" t="s">
        <v>170</v>
      </c>
      <c r="I1660" s="107">
        <f t="shared" si="620"/>
        <v>344.0450343192262</v>
      </c>
      <c r="J1660" s="108">
        <f t="shared" si="621"/>
        <v>1.720225171596131</v>
      </c>
      <c r="K1660" s="126" t="str">
        <f t="shared" si="613"/>
        <v>DEJAR</v>
      </c>
      <c r="L1660" s="126" t="str">
        <f t="shared" si="614"/>
        <v>DEJAR</v>
      </c>
      <c r="M1660" s="126" t="str">
        <f t="shared" si="615"/>
        <v>DEJAR</v>
      </c>
    </row>
    <row r="1661" spans="1:13" x14ac:dyDescent="0.25">
      <c r="A1661" s="33" t="s">
        <v>83</v>
      </c>
      <c r="B1661" s="33">
        <v>54</v>
      </c>
      <c r="C1661" s="33" t="s">
        <v>146</v>
      </c>
      <c r="D1661" s="34">
        <v>13.687336667101691</v>
      </c>
      <c r="E1661" s="35">
        <v>18</v>
      </c>
      <c r="F1661" s="113">
        <f t="shared" si="612"/>
        <v>147.13933752930578</v>
      </c>
      <c r="G1661" s="42">
        <v>0.1</v>
      </c>
      <c r="H1661" s="33" t="s">
        <v>170</v>
      </c>
      <c r="I1661" s="107">
        <f t="shared" si="620"/>
        <v>69.737242592229606</v>
      </c>
      <c r="J1661" s="108">
        <f t="shared" si="621"/>
        <v>0.34868621296114799</v>
      </c>
      <c r="K1661" s="126" t="str">
        <f t="shared" si="613"/>
        <v>DEJAR</v>
      </c>
      <c r="L1661" s="126" t="str">
        <f t="shared" si="614"/>
        <v>DEJAR</v>
      </c>
      <c r="M1661" s="126" t="str">
        <f t="shared" si="615"/>
        <v>DEJAR</v>
      </c>
    </row>
    <row r="1662" spans="1:13" x14ac:dyDescent="0.25">
      <c r="A1662" s="33" t="s">
        <v>83</v>
      </c>
      <c r="B1662" s="33">
        <v>55</v>
      </c>
      <c r="C1662" s="33" t="s">
        <v>146</v>
      </c>
      <c r="D1662" s="34">
        <v>12.095785891857309</v>
      </c>
      <c r="E1662" s="35">
        <v>15</v>
      </c>
      <c r="F1662" s="113">
        <f t="shared" si="612"/>
        <v>114.91033174273529</v>
      </c>
      <c r="G1662" s="42">
        <v>0.1</v>
      </c>
      <c r="H1662" s="33" t="s">
        <v>170</v>
      </c>
      <c r="I1662" s="107">
        <f t="shared" si="620"/>
        <v>51.940529564627447</v>
      </c>
      <c r="J1662" s="108">
        <f t="shared" si="621"/>
        <v>0.25970264782313723</v>
      </c>
      <c r="K1662" s="126" t="str">
        <f t="shared" si="613"/>
        <v>DEJAR</v>
      </c>
      <c r="L1662" s="126" t="str">
        <f t="shared" si="614"/>
        <v>DEJAR</v>
      </c>
      <c r="M1662" s="126" t="str">
        <f t="shared" si="615"/>
        <v>DEJAR</v>
      </c>
    </row>
    <row r="1663" spans="1:13" x14ac:dyDescent="0.25">
      <c r="A1663" s="33" t="s">
        <v>83</v>
      </c>
      <c r="B1663" s="33">
        <v>56</v>
      </c>
      <c r="C1663" s="33" t="s">
        <v>146</v>
      </c>
      <c r="D1663" s="34">
        <v>25.146502248861246</v>
      </c>
      <c r="E1663" s="35">
        <v>25</v>
      </c>
      <c r="F1663" s="113">
        <f t="shared" si="612"/>
        <v>496.64500028144801</v>
      </c>
      <c r="G1663" s="42">
        <v>0.1</v>
      </c>
      <c r="H1663" s="33" t="s">
        <v>170</v>
      </c>
      <c r="I1663" s="107">
        <f t="shared" si="620"/>
        <v>297.22786449051216</v>
      </c>
      <c r="J1663" s="108">
        <f t="shared" si="621"/>
        <v>1.4861393224525605</v>
      </c>
      <c r="K1663" s="126" t="str">
        <f t="shared" si="613"/>
        <v>DEJAR</v>
      </c>
      <c r="L1663" s="126" t="str">
        <f t="shared" si="614"/>
        <v>DEJAR</v>
      </c>
      <c r="M1663" s="126" t="str">
        <f t="shared" si="615"/>
        <v>DEJAR</v>
      </c>
    </row>
    <row r="1664" spans="1:13" x14ac:dyDescent="0.25">
      <c r="A1664" s="33" t="s">
        <v>83</v>
      </c>
      <c r="B1664" s="33">
        <v>57</v>
      </c>
      <c r="C1664" s="33" t="s">
        <v>146</v>
      </c>
      <c r="D1664" s="34">
        <v>31.831015504887652</v>
      </c>
      <c r="E1664" s="35">
        <v>28</v>
      </c>
      <c r="F1664" s="113">
        <f t="shared" si="612"/>
        <v>795.7779206560615</v>
      </c>
      <c r="G1664" s="42">
        <v>0.1</v>
      </c>
      <c r="H1664" s="33" t="s">
        <v>170</v>
      </c>
      <c r="I1664" s="107">
        <f t="shared" si="620"/>
        <v>521.31038051202484</v>
      </c>
      <c r="J1664" s="108">
        <f t="shared" si="621"/>
        <v>2.606551902560124</v>
      </c>
      <c r="K1664" s="126" t="str">
        <f t="shared" si="613"/>
        <v>DEJAR</v>
      </c>
      <c r="L1664" s="126" t="str">
        <f t="shared" si="614"/>
        <v>DEJAR</v>
      </c>
      <c r="M1664" s="126" t="str">
        <f t="shared" si="615"/>
        <v>DEJAR</v>
      </c>
    </row>
    <row r="1665" spans="1:13" x14ac:dyDescent="0.25">
      <c r="A1665" s="33" t="s">
        <v>83</v>
      </c>
      <c r="B1665" s="33">
        <v>58</v>
      </c>
      <c r="C1665" s="33" t="s">
        <v>115</v>
      </c>
      <c r="D1665" s="34">
        <v>13.369026512052814</v>
      </c>
      <c r="E1665" s="35">
        <v>8</v>
      </c>
      <c r="F1665" s="113">
        <f t="shared" si="612"/>
        <v>140.37522520372926</v>
      </c>
      <c r="G1665" s="42">
        <v>0.1</v>
      </c>
      <c r="H1665" s="33" t="s">
        <v>170</v>
      </c>
      <c r="I1665" s="107">
        <f t="shared" si="620"/>
        <v>65.933675901847053</v>
      </c>
      <c r="J1665" s="108">
        <f t="shared" si="621"/>
        <v>0.32966837950923522</v>
      </c>
      <c r="K1665" s="126" t="str">
        <f t="shared" si="613"/>
        <v>DEJAR</v>
      </c>
      <c r="L1665" s="126" t="str">
        <f t="shared" si="614"/>
        <v>DEJAR</v>
      </c>
      <c r="M1665" s="126" t="str">
        <f t="shared" si="615"/>
        <v>DEJAR</v>
      </c>
    </row>
    <row r="1666" spans="1:13" x14ac:dyDescent="0.25">
      <c r="A1666" s="33" t="s">
        <v>83</v>
      </c>
      <c r="B1666" s="33">
        <v>59</v>
      </c>
      <c r="C1666" s="33" t="s">
        <v>146</v>
      </c>
      <c r="D1666" s="34">
        <v>12.414096046906185</v>
      </c>
      <c r="E1666" s="35">
        <v>12</v>
      </c>
      <c r="F1666" s="113">
        <f t="shared" si="612"/>
        <v>121.03782173178695</v>
      </c>
      <c r="G1666" s="42">
        <v>0.1</v>
      </c>
      <c r="H1666" s="33" t="s">
        <v>170</v>
      </c>
      <c r="I1666" s="107">
        <f t="shared" si="620"/>
        <v>55.257950664746026</v>
      </c>
      <c r="J1666" s="108">
        <f t="shared" si="621"/>
        <v>0.27628975332373013</v>
      </c>
      <c r="K1666" s="126" t="str">
        <f t="shared" si="613"/>
        <v>DEJAR</v>
      </c>
      <c r="L1666" s="126" t="str">
        <f t="shared" si="614"/>
        <v>DEJAR</v>
      </c>
      <c r="M1666" s="126" t="str">
        <f t="shared" si="615"/>
        <v>DEJAR</v>
      </c>
    </row>
    <row r="1667" spans="1:13" x14ac:dyDescent="0.25">
      <c r="A1667" s="33" t="s">
        <v>83</v>
      </c>
      <c r="B1667" s="33">
        <v>60</v>
      </c>
      <c r="C1667" s="33" t="s">
        <v>146</v>
      </c>
      <c r="D1667" s="34">
        <v>10.504235116612925</v>
      </c>
      <c r="E1667" s="35">
        <v>8</v>
      </c>
      <c r="F1667" s="113">
        <f t="shared" ref="F1667:F1730" si="622">(3.1416/4)*D1667^2</f>
        <v>86.660215559445092</v>
      </c>
      <c r="G1667" s="42">
        <v>0.1</v>
      </c>
      <c r="H1667" s="33" t="s">
        <v>170</v>
      </c>
      <c r="I1667" s="107">
        <f t="shared" si="620"/>
        <v>37.108169671246159</v>
      </c>
      <c r="J1667" s="108">
        <f t="shared" si="621"/>
        <v>0.18554084835623078</v>
      </c>
      <c r="K1667" s="126" t="str">
        <f t="shared" ref="K1667:K1730" si="623">+IF(D1667&gt;=10,"DEJAR","DEPURAR")</f>
        <v>DEJAR</v>
      </c>
      <c r="L1667" s="126" t="str">
        <f t="shared" ref="L1667:L1730" si="624">+IF(E1667&gt;=5,"DEJAR","DEPURAR")</f>
        <v>DEJAR</v>
      </c>
      <c r="M1667" s="126" t="str">
        <f t="shared" ref="M1667:M1730" si="625">+IF(AND(K1667="DEJAR",L1667="DEJAR"),"DEJAR","DEPURAR")</f>
        <v>DEJAR</v>
      </c>
    </row>
    <row r="1668" spans="1:13" x14ac:dyDescent="0.25">
      <c r="A1668" s="33" t="s">
        <v>83</v>
      </c>
      <c r="B1668" s="33">
        <v>61</v>
      </c>
      <c r="C1668" s="33" t="s">
        <v>146</v>
      </c>
      <c r="D1668" s="34">
        <v>16.870438217590458</v>
      </c>
      <c r="E1668" s="35">
        <v>12</v>
      </c>
      <c r="F1668" s="113">
        <f t="shared" si="622"/>
        <v>223.53401791228774</v>
      </c>
      <c r="G1668" s="42">
        <v>0.1</v>
      </c>
      <c r="H1668" s="33" t="s">
        <v>170</v>
      </c>
      <c r="I1668" s="107">
        <f t="shared" si="620"/>
        <v>114.79028939810112</v>
      </c>
      <c r="J1668" s="108">
        <f t="shared" si="621"/>
        <v>0.5739514469905056</v>
      </c>
      <c r="K1668" s="126" t="str">
        <f t="shared" si="623"/>
        <v>DEJAR</v>
      </c>
      <c r="L1668" s="126" t="str">
        <f t="shared" si="624"/>
        <v>DEJAR</v>
      </c>
      <c r="M1668" s="126" t="str">
        <f t="shared" si="625"/>
        <v>DEJAR</v>
      </c>
    </row>
    <row r="1669" spans="1:13" x14ac:dyDescent="0.25">
      <c r="A1669" s="33" t="s">
        <v>83</v>
      </c>
      <c r="B1669" s="33">
        <v>62</v>
      </c>
      <c r="C1669" s="33" t="s">
        <v>147</v>
      </c>
      <c r="D1669" s="34">
        <v>38.197218605865181</v>
      </c>
      <c r="E1669" s="35">
        <v>30</v>
      </c>
      <c r="F1669" s="113">
        <f t="shared" si="622"/>
        <v>1145.9202057447285</v>
      </c>
      <c r="G1669" s="42">
        <v>0.1</v>
      </c>
      <c r="H1669" s="33" t="s">
        <v>169</v>
      </c>
      <c r="I1669" s="107">
        <f>0.15991*D1669^2.32764</f>
        <v>769.61935828674928</v>
      </c>
      <c r="J1669" s="108">
        <f>(I1669/1000)*0.5/G1669</f>
        <v>3.8480967914337465</v>
      </c>
      <c r="K1669" s="126" t="str">
        <f t="shared" si="623"/>
        <v>DEJAR</v>
      </c>
      <c r="L1669" s="126" t="str">
        <f t="shared" si="624"/>
        <v>DEJAR</v>
      </c>
      <c r="M1669" s="126" t="str">
        <f t="shared" si="625"/>
        <v>DEJAR</v>
      </c>
    </row>
    <row r="1670" spans="1:13" x14ac:dyDescent="0.25">
      <c r="A1670" s="33" t="s">
        <v>83</v>
      </c>
      <c r="B1670" s="33">
        <v>63</v>
      </c>
      <c r="C1670" s="33" t="s">
        <v>146</v>
      </c>
      <c r="D1670" s="34">
        <v>10.18592496156405</v>
      </c>
      <c r="E1670" s="35">
        <v>12</v>
      </c>
      <c r="F1670" s="113">
        <f t="shared" si="622"/>
        <v>81.487659075180716</v>
      </c>
      <c r="G1670" s="42">
        <v>0.1</v>
      </c>
      <c r="H1670" s="33" t="s">
        <v>170</v>
      </c>
      <c r="I1670" s="107">
        <f t="shared" ref="I1670:I1671" si="626">0.13647*D1670^2.38351</f>
        <v>34.483901639602834</v>
      </c>
      <c r="J1670" s="108">
        <f t="shared" ref="J1670:J1671" si="627">(I1670/1000)*0.5/G1670</f>
        <v>0.17241950819801416</v>
      </c>
      <c r="K1670" s="126" t="str">
        <f t="shared" si="623"/>
        <v>DEJAR</v>
      </c>
      <c r="L1670" s="126" t="str">
        <f t="shared" si="624"/>
        <v>DEJAR</v>
      </c>
      <c r="M1670" s="126" t="str">
        <f t="shared" si="625"/>
        <v>DEJAR</v>
      </c>
    </row>
    <row r="1671" spans="1:13" x14ac:dyDescent="0.25">
      <c r="A1671" s="33" t="s">
        <v>83</v>
      </c>
      <c r="B1671" s="33">
        <v>64</v>
      </c>
      <c r="C1671" s="33" t="s">
        <v>115</v>
      </c>
      <c r="D1671" s="34">
        <v>12.414096046906185</v>
      </c>
      <c r="E1671" s="35">
        <v>10</v>
      </c>
      <c r="F1671" s="113">
        <f t="shared" si="622"/>
        <v>121.03782173178695</v>
      </c>
      <c r="G1671" s="42">
        <v>0.1</v>
      </c>
      <c r="H1671" s="33" t="s">
        <v>170</v>
      </c>
      <c r="I1671" s="107">
        <f t="shared" si="626"/>
        <v>55.257950664746026</v>
      </c>
      <c r="J1671" s="108">
        <f t="shared" si="627"/>
        <v>0.27628975332373013</v>
      </c>
      <c r="K1671" s="126" t="str">
        <f t="shared" si="623"/>
        <v>DEJAR</v>
      </c>
      <c r="L1671" s="126" t="str">
        <f t="shared" si="624"/>
        <v>DEJAR</v>
      </c>
      <c r="M1671" s="126" t="str">
        <f t="shared" si="625"/>
        <v>DEJAR</v>
      </c>
    </row>
    <row r="1672" spans="1:13" x14ac:dyDescent="0.25">
      <c r="A1672" s="33" t="s">
        <v>83</v>
      </c>
      <c r="B1672" s="33">
        <v>65</v>
      </c>
      <c r="C1672" s="33" t="s">
        <v>147</v>
      </c>
      <c r="D1672" s="34">
        <v>60.47892945928654</v>
      </c>
      <c r="E1672" s="35">
        <v>30</v>
      </c>
      <c r="F1672" s="113">
        <f t="shared" si="622"/>
        <v>2872.7582935683822</v>
      </c>
      <c r="G1672" s="42">
        <v>0.1</v>
      </c>
      <c r="H1672" s="33" t="s">
        <v>169</v>
      </c>
      <c r="I1672" s="107">
        <f>0.15991*D1672^2.32764</f>
        <v>2242.8931221796734</v>
      </c>
      <c r="J1672" s="108">
        <f>(I1672/1000)*0.5/G1672</f>
        <v>11.214465610898367</v>
      </c>
      <c r="K1672" s="126" t="str">
        <f t="shared" si="623"/>
        <v>DEJAR</v>
      </c>
      <c r="L1672" s="126" t="str">
        <f t="shared" si="624"/>
        <v>DEJAR</v>
      </c>
      <c r="M1672" s="126" t="str">
        <f t="shared" si="625"/>
        <v>DEJAR</v>
      </c>
    </row>
    <row r="1673" spans="1:13" x14ac:dyDescent="0.25">
      <c r="A1673" s="33" t="s">
        <v>83</v>
      </c>
      <c r="B1673" s="33">
        <v>66</v>
      </c>
      <c r="C1673" s="33" t="s">
        <v>148</v>
      </c>
      <c r="D1673" s="34">
        <v>13.050716357003939</v>
      </c>
      <c r="E1673" s="35">
        <v>14</v>
      </c>
      <c r="F1673" s="113">
        <f t="shared" si="622"/>
        <v>133.77026846228395</v>
      </c>
      <c r="G1673" s="42">
        <v>0.1</v>
      </c>
      <c r="H1673" s="33" t="s">
        <v>170</v>
      </c>
      <c r="I1673" s="107">
        <f t="shared" ref="I1673:I1736" si="628">0.13647*D1673^2.38351</f>
        <v>62.253363811848104</v>
      </c>
      <c r="J1673" s="108">
        <f t="shared" ref="J1673:J1736" si="629">(I1673/1000)*0.5/G1673</f>
        <v>0.31126681905924047</v>
      </c>
      <c r="K1673" s="126" t="str">
        <f t="shared" si="623"/>
        <v>DEJAR</v>
      </c>
      <c r="L1673" s="126" t="str">
        <f t="shared" si="624"/>
        <v>DEJAR</v>
      </c>
      <c r="M1673" s="126" t="str">
        <f t="shared" si="625"/>
        <v>DEJAR</v>
      </c>
    </row>
    <row r="1674" spans="1:13" x14ac:dyDescent="0.25">
      <c r="A1674" s="33" t="s">
        <v>83</v>
      </c>
      <c r="B1674" s="33">
        <v>67</v>
      </c>
      <c r="C1674" s="33" t="s">
        <v>148</v>
      </c>
      <c r="D1674" s="34">
        <v>14.642267132248321</v>
      </c>
      <c r="E1674" s="35">
        <v>10</v>
      </c>
      <c r="F1674" s="113">
        <f t="shared" si="622"/>
        <v>168.38660801082264</v>
      </c>
      <c r="G1674" s="42">
        <v>0.1</v>
      </c>
      <c r="H1674" s="33" t="s">
        <v>170</v>
      </c>
      <c r="I1674" s="107">
        <f t="shared" si="628"/>
        <v>81.898564993474494</v>
      </c>
      <c r="J1674" s="108">
        <f t="shared" si="629"/>
        <v>0.40949282496737244</v>
      </c>
      <c r="K1674" s="126" t="str">
        <f t="shared" si="623"/>
        <v>DEJAR</v>
      </c>
      <c r="L1674" s="126" t="str">
        <f t="shared" si="624"/>
        <v>DEJAR</v>
      </c>
      <c r="M1674" s="126" t="str">
        <f t="shared" si="625"/>
        <v>DEJAR</v>
      </c>
    </row>
    <row r="1675" spans="1:13" x14ac:dyDescent="0.25">
      <c r="A1675" s="33" t="s">
        <v>83</v>
      </c>
      <c r="B1675" s="33">
        <v>68</v>
      </c>
      <c r="C1675" s="33" t="s">
        <v>115</v>
      </c>
      <c r="D1675" s="34">
        <v>11.140855426710679</v>
      </c>
      <c r="E1675" s="35">
        <v>12</v>
      </c>
      <c r="F1675" s="113">
        <f t="shared" si="622"/>
        <v>97.482795280367554</v>
      </c>
      <c r="G1675" s="42">
        <v>0.1</v>
      </c>
      <c r="H1675" s="33" t="s">
        <v>170</v>
      </c>
      <c r="I1675" s="107">
        <f t="shared" si="628"/>
        <v>42.69509627706298</v>
      </c>
      <c r="J1675" s="108">
        <f t="shared" si="629"/>
        <v>0.21347548138531489</v>
      </c>
      <c r="K1675" s="126" t="str">
        <f t="shared" si="623"/>
        <v>DEJAR</v>
      </c>
      <c r="L1675" s="126" t="str">
        <f t="shared" si="624"/>
        <v>DEJAR</v>
      </c>
      <c r="M1675" s="126" t="str">
        <f t="shared" si="625"/>
        <v>DEJAR</v>
      </c>
    </row>
    <row r="1676" spans="1:13" x14ac:dyDescent="0.25">
      <c r="A1676" s="33" t="s">
        <v>83</v>
      </c>
      <c r="B1676" s="33">
        <v>69</v>
      </c>
      <c r="C1676" s="33" t="s">
        <v>146</v>
      </c>
      <c r="D1676" s="34">
        <v>16.870438217590458</v>
      </c>
      <c r="E1676" s="35">
        <v>18</v>
      </c>
      <c r="F1676" s="113">
        <f t="shared" si="622"/>
        <v>223.53401791228774</v>
      </c>
      <c r="G1676" s="42">
        <v>0.1</v>
      </c>
      <c r="H1676" s="33" t="s">
        <v>170</v>
      </c>
      <c r="I1676" s="107">
        <f t="shared" si="628"/>
        <v>114.79028939810112</v>
      </c>
      <c r="J1676" s="108">
        <f t="shared" si="629"/>
        <v>0.5739514469905056</v>
      </c>
      <c r="K1676" s="126" t="str">
        <f t="shared" si="623"/>
        <v>DEJAR</v>
      </c>
      <c r="L1676" s="126" t="str">
        <f t="shared" si="624"/>
        <v>DEJAR</v>
      </c>
      <c r="M1676" s="126" t="str">
        <f t="shared" si="625"/>
        <v>DEJAR</v>
      </c>
    </row>
    <row r="1677" spans="1:13" x14ac:dyDescent="0.25">
      <c r="A1677" s="33" t="s">
        <v>83</v>
      </c>
      <c r="B1677" s="33">
        <v>70</v>
      </c>
      <c r="C1677" s="33" t="s">
        <v>107</v>
      </c>
      <c r="D1677" s="34">
        <v>9.8676148065151725</v>
      </c>
      <c r="E1677" s="35">
        <v>12</v>
      </c>
      <c r="F1677" s="113">
        <f t="shared" si="622"/>
        <v>76.47425817504751</v>
      </c>
      <c r="G1677" s="42">
        <v>0.1</v>
      </c>
      <c r="H1677" s="33" t="s">
        <v>170</v>
      </c>
      <c r="I1677" s="107">
        <f t="shared" si="628"/>
        <v>31.97068074456115</v>
      </c>
      <c r="J1677" s="108">
        <f t="shared" si="629"/>
        <v>0.15985340372280574</v>
      </c>
      <c r="K1677" s="126" t="str">
        <f t="shared" si="623"/>
        <v>DEPURAR</v>
      </c>
      <c r="L1677" s="126" t="str">
        <f t="shared" si="624"/>
        <v>DEJAR</v>
      </c>
      <c r="M1677" s="126" t="str">
        <f t="shared" si="625"/>
        <v>DEPURAR</v>
      </c>
    </row>
    <row r="1678" spans="1:13" x14ac:dyDescent="0.25">
      <c r="A1678" s="33" t="s">
        <v>83</v>
      </c>
      <c r="B1678" s="33">
        <v>71</v>
      </c>
      <c r="C1678" s="33" t="s">
        <v>136</v>
      </c>
      <c r="D1678" s="34">
        <v>12.414096046906185</v>
      </c>
      <c r="E1678" s="35">
        <v>16</v>
      </c>
      <c r="F1678" s="113">
        <f t="shared" si="622"/>
        <v>121.03782173178695</v>
      </c>
      <c r="G1678" s="42">
        <v>0.1</v>
      </c>
      <c r="H1678" s="33" t="s">
        <v>170</v>
      </c>
      <c r="I1678" s="107">
        <f t="shared" si="628"/>
        <v>55.257950664746026</v>
      </c>
      <c r="J1678" s="108">
        <f t="shared" si="629"/>
        <v>0.27628975332373013</v>
      </c>
      <c r="K1678" s="126" t="str">
        <f t="shared" si="623"/>
        <v>DEJAR</v>
      </c>
      <c r="L1678" s="126" t="str">
        <f t="shared" si="624"/>
        <v>DEJAR</v>
      </c>
      <c r="M1678" s="126" t="str">
        <f t="shared" si="625"/>
        <v>DEJAR</v>
      </c>
    </row>
    <row r="1679" spans="1:13" x14ac:dyDescent="0.25">
      <c r="A1679" s="33" t="s">
        <v>83</v>
      </c>
      <c r="B1679" s="33">
        <v>72</v>
      </c>
      <c r="C1679" s="33" t="s">
        <v>136</v>
      </c>
      <c r="D1679" s="34">
        <v>12.732406201955062</v>
      </c>
      <c r="E1679" s="35">
        <v>12</v>
      </c>
      <c r="F1679" s="113">
        <f t="shared" si="622"/>
        <v>127.32446730496986</v>
      </c>
      <c r="G1679" s="42">
        <v>0.1</v>
      </c>
      <c r="H1679" s="33" t="s">
        <v>170</v>
      </c>
      <c r="I1679" s="107">
        <f t="shared" si="628"/>
        <v>58.695172426043968</v>
      </c>
      <c r="J1679" s="108">
        <f t="shared" si="629"/>
        <v>0.29347586213021981</v>
      </c>
      <c r="K1679" s="126" t="str">
        <f t="shared" si="623"/>
        <v>DEJAR</v>
      </c>
      <c r="L1679" s="126" t="str">
        <f t="shared" si="624"/>
        <v>DEJAR</v>
      </c>
      <c r="M1679" s="126" t="str">
        <f t="shared" si="625"/>
        <v>DEJAR</v>
      </c>
    </row>
    <row r="1680" spans="1:13" x14ac:dyDescent="0.25">
      <c r="A1680" s="33" t="s">
        <v>84</v>
      </c>
      <c r="B1680" s="33">
        <v>1</v>
      </c>
      <c r="C1680" s="33" t="s">
        <v>109</v>
      </c>
      <c r="D1680" s="34">
        <v>12.732406201955062</v>
      </c>
      <c r="E1680" s="42">
        <v>7</v>
      </c>
      <c r="F1680" s="113">
        <f t="shared" si="622"/>
        <v>127.32446730496986</v>
      </c>
      <c r="G1680" s="42">
        <v>0.1</v>
      </c>
      <c r="H1680" s="33" t="s">
        <v>170</v>
      </c>
      <c r="I1680" s="107">
        <f t="shared" si="628"/>
        <v>58.695172426043968</v>
      </c>
      <c r="J1680" s="108">
        <f t="shared" si="629"/>
        <v>0.29347586213021981</v>
      </c>
      <c r="K1680" s="126" t="str">
        <f t="shared" si="623"/>
        <v>DEJAR</v>
      </c>
      <c r="L1680" s="126" t="str">
        <f t="shared" si="624"/>
        <v>DEJAR</v>
      </c>
      <c r="M1680" s="126" t="str">
        <f t="shared" si="625"/>
        <v>DEJAR</v>
      </c>
    </row>
    <row r="1681" spans="1:13" x14ac:dyDescent="0.25">
      <c r="A1681" s="33" t="s">
        <v>84</v>
      </c>
      <c r="B1681" s="33">
        <v>2</v>
      </c>
      <c r="C1681" s="33" t="s">
        <v>109</v>
      </c>
      <c r="D1681" s="34">
        <v>18.46198899283484</v>
      </c>
      <c r="E1681" s="42">
        <v>8</v>
      </c>
      <c r="F1681" s="113">
        <f t="shared" si="622"/>
        <v>267.69969250869912</v>
      </c>
      <c r="G1681" s="42">
        <v>0.1</v>
      </c>
      <c r="H1681" s="33" t="s">
        <v>170</v>
      </c>
      <c r="I1681" s="107">
        <f t="shared" si="628"/>
        <v>142.30646473399739</v>
      </c>
      <c r="J1681" s="108">
        <f t="shared" si="629"/>
        <v>0.71153232366998687</v>
      </c>
      <c r="K1681" s="126" t="str">
        <f t="shared" si="623"/>
        <v>DEJAR</v>
      </c>
      <c r="L1681" s="126" t="str">
        <f t="shared" si="624"/>
        <v>DEJAR</v>
      </c>
      <c r="M1681" s="126" t="str">
        <f t="shared" si="625"/>
        <v>DEJAR</v>
      </c>
    </row>
    <row r="1682" spans="1:13" x14ac:dyDescent="0.25">
      <c r="A1682" s="33" t="s">
        <v>84</v>
      </c>
      <c r="B1682" s="33">
        <v>3</v>
      </c>
      <c r="C1682" s="33" t="s">
        <v>109</v>
      </c>
      <c r="D1682" s="34">
        <v>15.915507752443826</v>
      </c>
      <c r="E1682" s="42">
        <v>7</v>
      </c>
      <c r="F1682" s="113">
        <f t="shared" si="622"/>
        <v>198.94448016401537</v>
      </c>
      <c r="G1682" s="42">
        <v>0.1</v>
      </c>
      <c r="H1682" s="33" t="s">
        <v>170</v>
      </c>
      <c r="I1682" s="107">
        <f t="shared" si="628"/>
        <v>99.905263103015685</v>
      </c>
      <c r="J1682" s="108">
        <f t="shared" si="629"/>
        <v>0.49952631551507842</v>
      </c>
      <c r="K1682" s="126" t="str">
        <f t="shared" si="623"/>
        <v>DEJAR</v>
      </c>
      <c r="L1682" s="126" t="str">
        <f t="shared" si="624"/>
        <v>DEJAR</v>
      </c>
      <c r="M1682" s="126" t="str">
        <f t="shared" si="625"/>
        <v>DEJAR</v>
      </c>
    </row>
    <row r="1683" spans="1:13" x14ac:dyDescent="0.25">
      <c r="A1683" s="33" t="s">
        <v>84</v>
      </c>
      <c r="B1683" s="33">
        <v>4</v>
      </c>
      <c r="C1683" s="33" t="s">
        <v>109</v>
      </c>
      <c r="D1683" s="34">
        <v>26.101432714007878</v>
      </c>
      <c r="E1683" s="42">
        <v>6</v>
      </c>
      <c r="F1683" s="113">
        <f t="shared" si="622"/>
        <v>535.08107384913581</v>
      </c>
      <c r="G1683" s="42">
        <v>0.1</v>
      </c>
      <c r="H1683" s="33" t="s">
        <v>170</v>
      </c>
      <c r="I1683" s="107">
        <f t="shared" si="628"/>
        <v>324.84099204507686</v>
      </c>
      <c r="J1683" s="108">
        <f t="shared" si="629"/>
        <v>1.6242049602253843</v>
      </c>
      <c r="K1683" s="126" t="str">
        <f t="shared" si="623"/>
        <v>DEJAR</v>
      </c>
      <c r="L1683" s="126" t="str">
        <f t="shared" si="624"/>
        <v>DEJAR</v>
      </c>
      <c r="M1683" s="126" t="str">
        <f t="shared" si="625"/>
        <v>DEJAR</v>
      </c>
    </row>
    <row r="1684" spans="1:13" x14ac:dyDescent="0.25">
      <c r="A1684" s="33" t="s">
        <v>84</v>
      </c>
      <c r="B1684" s="33">
        <v>5</v>
      </c>
      <c r="C1684" s="33" t="s">
        <v>109</v>
      </c>
      <c r="D1684" s="34">
        <v>15.278887442346074</v>
      </c>
      <c r="E1684" s="35">
        <v>3</v>
      </c>
      <c r="F1684" s="113">
        <f t="shared" si="622"/>
        <v>183.34723291915657</v>
      </c>
      <c r="G1684" s="42">
        <v>0.1</v>
      </c>
      <c r="H1684" s="33" t="s">
        <v>170</v>
      </c>
      <c r="I1684" s="107">
        <f t="shared" si="628"/>
        <v>90.642458108728349</v>
      </c>
      <c r="J1684" s="108">
        <f t="shared" si="629"/>
        <v>0.45321229054364176</v>
      </c>
      <c r="K1684" s="126" t="str">
        <f t="shared" si="623"/>
        <v>DEJAR</v>
      </c>
      <c r="L1684" s="126" t="str">
        <f t="shared" si="624"/>
        <v>DEPURAR</v>
      </c>
      <c r="M1684" s="126" t="str">
        <f t="shared" si="625"/>
        <v>DEPURAR</v>
      </c>
    </row>
    <row r="1685" spans="1:13" x14ac:dyDescent="0.25">
      <c r="A1685" s="33" t="s">
        <v>84</v>
      </c>
      <c r="B1685" s="33">
        <v>6</v>
      </c>
      <c r="C1685" s="33" t="s">
        <v>109</v>
      </c>
      <c r="D1685" s="34">
        <v>24.509881938763492</v>
      </c>
      <c r="E1685" s="35">
        <v>8</v>
      </c>
      <c r="F1685" s="113">
        <f t="shared" si="622"/>
        <v>471.81672915697879</v>
      </c>
      <c r="G1685" s="42">
        <v>0.1</v>
      </c>
      <c r="H1685" s="33" t="s">
        <v>170</v>
      </c>
      <c r="I1685" s="107">
        <f t="shared" si="628"/>
        <v>279.60561022900345</v>
      </c>
      <c r="J1685" s="108">
        <f t="shared" si="629"/>
        <v>1.3980280511450172</v>
      </c>
      <c r="K1685" s="126" t="str">
        <f t="shared" si="623"/>
        <v>DEJAR</v>
      </c>
      <c r="L1685" s="126" t="str">
        <f t="shared" si="624"/>
        <v>DEJAR</v>
      </c>
      <c r="M1685" s="126" t="str">
        <f t="shared" si="625"/>
        <v>DEJAR</v>
      </c>
    </row>
    <row r="1686" spans="1:13" x14ac:dyDescent="0.25">
      <c r="A1686" s="33" t="s">
        <v>84</v>
      </c>
      <c r="B1686" s="33">
        <v>7</v>
      </c>
      <c r="C1686" s="33" t="s">
        <v>109</v>
      </c>
      <c r="D1686" s="34">
        <v>12.732406201955062</v>
      </c>
      <c r="E1686" s="35">
        <v>3</v>
      </c>
      <c r="F1686" s="113">
        <f t="shared" si="622"/>
        <v>127.32446730496986</v>
      </c>
      <c r="G1686" s="42">
        <v>0.1</v>
      </c>
      <c r="H1686" s="33" t="s">
        <v>170</v>
      </c>
      <c r="I1686" s="107">
        <f t="shared" si="628"/>
        <v>58.695172426043968</v>
      </c>
      <c r="J1686" s="108">
        <f t="shared" si="629"/>
        <v>0.29347586213021981</v>
      </c>
      <c r="K1686" s="126" t="str">
        <f t="shared" si="623"/>
        <v>DEJAR</v>
      </c>
      <c r="L1686" s="126" t="str">
        <f t="shared" si="624"/>
        <v>DEPURAR</v>
      </c>
      <c r="M1686" s="126" t="str">
        <f t="shared" si="625"/>
        <v>DEPURAR</v>
      </c>
    </row>
    <row r="1687" spans="1:13" x14ac:dyDescent="0.25">
      <c r="A1687" s="33" t="s">
        <v>84</v>
      </c>
      <c r="B1687" s="33">
        <v>8</v>
      </c>
      <c r="C1687" s="33" t="s">
        <v>109</v>
      </c>
      <c r="D1687" s="34">
        <v>12.414096046906185</v>
      </c>
      <c r="E1687" s="35">
        <v>4</v>
      </c>
      <c r="F1687" s="113">
        <f t="shared" si="622"/>
        <v>121.03782173178695</v>
      </c>
      <c r="G1687" s="42">
        <v>0.1</v>
      </c>
      <c r="H1687" s="33" t="s">
        <v>170</v>
      </c>
      <c r="I1687" s="107">
        <f t="shared" si="628"/>
        <v>55.257950664746026</v>
      </c>
      <c r="J1687" s="108">
        <f t="shared" si="629"/>
        <v>0.27628975332373013</v>
      </c>
      <c r="K1687" s="126" t="str">
        <f t="shared" si="623"/>
        <v>DEJAR</v>
      </c>
      <c r="L1687" s="126" t="str">
        <f t="shared" si="624"/>
        <v>DEPURAR</v>
      </c>
      <c r="M1687" s="126" t="str">
        <f t="shared" si="625"/>
        <v>DEPURAR</v>
      </c>
    </row>
    <row r="1688" spans="1:13" x14ac:dyDescent="0.25">
      <c r="A1688" s="33" t="s">
        <v>84</v>
      </c>
      <c r="B1688" s="33">
        <v>9</v>
      </c>
      <c r="C1688" s="33" t="s">
        <v>109</v>
      </c>
      <c r="D1688" s="34">
        <v>11.777475736808432</v>
      </c>
      <c r="E1688" s="35">
        <v>4</v>
      </c>
      <c r="F1688" s="113">
        <f t="shared" si="622"/>
        <v>108.94199733781484</v>
      </c>
      <c r="G1688" s="42">
        <v>0.1</v>
      </c>
      <c r="H1688" s="33" t="s">
        <v>170</v>
      </c>
      <c r="I1688" s="107">
        <f t="shared" si="628"/>
        <v>48.741721531207368</v>
      </c>
      <c r="J1688" s="108">
        <f t="shared" si="629"/>
        <v>0.2437086076560368</v>
      </c>
      <c r="K1688" s="126" t="str">
        <f t="shared" si="623"/>
        <v>DEJAR</v>
      </c>
      <c r="L1688" s="126" t="str">
        <f t="shared" si="624"/>
        <v>DEPURAR</v>
      </c>
      <c r="M1688" s="126" t="str">
        <f t="shared" si="625"/>
        <v>DEPURAR</v>
      </c>
    </row>
    <row r="1689" spans="1:13" x14ac:dyDescent="0.25">
      <c r="A1689" s="33" t="s">
        <v>84</v>
      </c>
      <c r="B1689" s="33">
        <v>10</v>
      </c>
      <c r="C1689" s="33" t="s">
        <v>109</v>
      </c>
      <c r="D1689" s="34">
        <v>17.825368682737086</v>
      </c>
      <c r="E1689" s="35">
        <v>6</v>
      </c>
      <c r="F1689" s="113">
        <f t="shared" si="622"/>
        <v>249.55595591774087</v>
      </c>
      <c r="G1689" s="42">
        <v>0.1</v>
      </c>
      <c r="H1689" s="33" t="s">
        <v>170</v>
      </c>
      <c r="I1689" s="107">
        <f t="shared" si="628"/>
        <v>130.88805589127705</v>
      </c>
      <c r="J1689" s="108">
        <f t="shared" si="629"/>
        <v>0.65444027945638528</v>
      </c>
      <c r="K1689" s="126" t="str">
        <f t="shared" si="623"/>
        <v>DEJAR</v>
      </c>
      <c r="L1689" s="126" t="str">
        <f t="shared" si="624"/>
        <v>DEJAR</v>
      </c>
      <c r="M1689" s="126" t="str">
        <f t="shared" si="625"/>
        <v>DEJAR</v>
      </c>
    </row>
    <row r="1690" spans="1:13" x14ac:dyDescent="0.25">
      <c r="A1690" s="33" t="s">
        <v>84</v>
      </c>
      <c r="B1690" s="33">
        <v>11</v>
      </c>
      <c r="C1690" s="33" t="s">
        <v>109</v>
      </c>
      <c r="D1690" s="34">
        <v>26.738053024105628</v>
      </c>
      <c r="E1690" s="35">
        <v>9</v>
      </c>
      <c r="F1690" s="113">
        <f t="shared" si="622"/>
        <v>561.50090081491703</v>
      </c>
      <c r="G1690" s="42">
        <v>0.1</v>
      </c>
      <c r="H1690" s="33" t="s">
        <v>170</v>
      </c>
      <c r="I1690" s="107">
        <f t="shared" si="628"/>
        <v>344.0450343192262</v>
      </c>
      <c r="J1690" s="108">
        <f t="shared" si="629"/>
        <v>1.720225171596131</v>
      </c>
      <c r="K1690" s="126" t="str">
        <f t="shared" si="623"/>
        <v>DEJAR</v>
      </c>
      <c r="L1690" s="126" t="str">
        <f t="shared" si="624"/>
        <v>DEJAR</v>
      </c>
      <c r="M1690" s="126" t="str">
        <f t="shared" si="625"/>
        <v>DEJAR</v>
      </c>
    </row>
    <row r="1691" spans="1:13" x14ac:dyDescent="0.25">
      <c r="A1691" s="33" t="s">
        <v>84</v>
      </c>
      <c r="B1691" s="33">
        <v>12</v>
      </c>
      <c r="C1691" s="33" t="s">
        <v>109</v>
      </c>
      <c r="D1691" s="34">
        <v>14.642267132248321</v>
      </c>
      <c r="E1691" s="35">
        <v>4</v>
      </c>
      <c r="F1691" s="113">
        <f t="shared" si="622"/>
        <v>168.38660801082264</v>
      </c>
      <c r="G1691" s="42">
        <v>0.1</v>
      </c>
      <c r="H1691" s="33" t="s">
        <v>170</v>
      </c>
      <c r="I1691" s="107">
        <f t="shared" si="628"/>
        <v>81.898564993474494</v>
      </c>
      <c r="J1691" s="108">
        <f t="shared" si="629"/>
        <v>0.40949282496737244</v>
      </c>
      <c r="K1691" s="126" t="str">
        <f t="shared" si="623"/>
        <v>DEJAR</v>
      </c>
      <c r="L1691" s="126" t="str">
        <f t="shared" si="624"/>
        <v>DEPURAR</v>
      </c>
      <c r="M1691" s="126" t="str">
        <f t="shared" si="625"/>
        <v>DEPURAR</v>
      </c>
    </row>
    <row r="1692" spans="1:13" x14ac:dyDescent="0.25">
      <c r="A1692" s="33" t="s">
        <v>84</v>
      </c>
      <c r="B1692" s="33">
        <v>13</v>
      </c>
      <c r="C1692" s="33" t="s">
        <v>109</v>
      </c>
      <c r="D1692" s="34">
        <v>9.8676148065151725</v>
      </c>
      <c r="E1692" s="35">
        <v>4</v>
      </c>
      <c r="F1692" s="113">
        <f t="shared" si="622"/>
        <v>76.47425817504751</v>
      </c>
      <c r="G1692" s="42">
        <v>0.1</v>
      </c>
      <c r="H1692" s="33" t="s">
        <v>170</v>
      </c>
      <c r="I1692" s="107">
        <f t="shared" si="628"/>
        <v>31.97068074456115</v>
      </c>
      <c r="J1692" s="108">
        <f t="shared" si="629"/>
        <v>0.15985340372280574</v>
      </c>
      <c r="K1692" s="126" t="str">
        <f t="shared" si="623"/>
        <v>DEPURAR</v>
      </c>
      <c r="L1692" s="126" t="str">
        <f t="shared" si="624"/>
        <v>DEPURAR</v>
      </c>
      <c r="M1692" s="126" t="str">
        <f t="shared" si="625"/>
        <v>DEPURAR</v>
      </c>
    </row>
    <row r="1693" spans="1:13" x14ac:dyDescent="0.25">
      <c r="A1693" s="33" t="s">
        <v>84</v>
      </c>
      <c r="B1693" s="33">
        <v>14</v>
      </c>
      <c r="C1693" s="33" t="s">
        <v>109</v>
      </c>
      <c r="D1693" s="34">
        <v>26.419742869056751</v>
      </c>
      <c r="E1693" s="35">
        <v>5</v>
      </c>
      <c r="F1693" s="113">
        <f t="shared" si="622"/>
        <v>548.21140953996075</v>
      </c>
      <c r="G1693" s="42">
        <v>0.1</v>
      </c>
      <c r="H1693" s="33" t="s">
        <v>170</v>
      </c>
      <c r="I1693" s="107">
        <f t="shared" si="628"/>
        <v>334.36298737647621</v>
      </c>
      <c r="J1693" s="108">
        <f t="shared" si="629"/>
        <v>1.6718149368823811</v>
      </c>
      <c r="K1693" s="126" t="str">
        <f t="shared" si="623"/>
        <v>DEJAR</v>
      </c>
      <c r="L1693" s="126" t="str">
        <f t="shared" si="624"/>
        <v>DEJAR</v>
      </c>
      <c r="M1693" s="126" t="str">
        <f t="shared" si="625"/>
        <v>DEJAR</v>
      </c>
    </row>
    <row r="1694" spans="1:13" x14ac:dyDescent="0.25">
      <c r="A1694" s="33" t="s">
        <v>84</v>
      </c>
      <c r="B1694" s="33">
        <v>15</v>
      </c>
      <c r="C1694" s="33" t="s">
        <v>109</v>
      </c>
      <c r="D1694" s="34">
        <v>19.098609302932591</v>
      </c>
      <c r="E1694" s="35">
        <v>10</v>
      </c>
      <c r="F1694" s="113">
        <f t="shared" si="622"/>
        <v>286.48005143618212</v>
      </c>
      <c r="G1694" s="42">
        <v>0.1</v>
      </c>
      <c r="H1694" s="33" t="s">
        <v>170</v>
      </c>
      <c r="I1694" s="107">
        <f t="shared" si="628"/>
        <v>154.28285242822537</v>
      </c>
      <c r="J1694" s="108">
        <f t="shared" si="629"/>
        <v>0.77141426214112685</v>
      </c>
      <c r="K1694" s="126" t="str">
        <f t="shared" si="623"/>
        <v>DEJAR</v>
      </c>
      <c r="L1694" s="126" t="str">
        <f t="shared" si="624"/>
        <v>DEJAR</v>
      </c>
      <c r="M1694" s="126" t="str">
        <f t="shared" si="625"/>
        <v>DEJAR</v>
      </c>
    </row>
    <row r="1695" spans="1:13" x14ac:dyDescent="0.25">
      <c r="A1695" s="33" t="s">
        <v>84</v>
      </c>
      <c r="B1695" s="33">
        <v>16</v>
      </c>
      <c r="C1695" s="33" t="s">
        <v>109</v>
      </c>
      <c r="D1695" s="34">
        <v>14.642267132248321</v>
      </c>
      <c r="E1695" s="35">
        <v>5</v>
      </c>
      <c r="F1695" s="113">
        <f t="shared" si="622"/>
        <v>168.38660801082264</v>
      </c>
      <c r="G1695" s="42">
        <v>0.1</v>
      </c>
      <c r="H1695" s="33" t="s">
        <v>170</v>
      </c>
      <c r="I1695" s="107">
        <f t="shared" si="628"/>
        <v>81.898564993474494</v>
      </c>
      <c r="J1695" s="108">
        <f t="shared" si="629"/>
        <v>0.40949282496737244</v>
      </c>
      <c r="K1695" s="126" t="str">
        <f t="shared" si="623"/>
        <v>DEJAR</v>
      </c>
      <c r="L1695" s="126" t="str">
        <f t="shared" si="624"/>
        <v>DEJAR</v>
      </c>
      <c r="M1695" s="126" t="str">
        <f t="shared" si="625"/>
        <v>DEJAR</v>
      </c>
    </row>
    <row r="1696" spans="1:13" x14ac:dyDescent="0.25">
      <c r="A1696" s="33" t="s">
        <v>84</v>
      </c>
      <c r="B1696" s="33">
        <v>17</v>
      </c>
      <c r="C1696" s="33" t="s">
        <v>109</v>
      </c>
      <c r="D1696" s="34">
        <v>17.825368682737086</v>
      </c>
      <c r="E1696" s="35">
        <v>8</v>
      </c>
      <c r="F1696" s="113">
        <f t="shared" si="622"/>
        <v>249.55595591774087</v>
      </c>
      <c r="G1696" s="42">
        <v>0.1</v>
      </c>
      <c r="H1696" s="33" t="s">
        <v>170</v>
      </c>
      <c r="I1696" s="107">
        <f t="shared" si="628"/>
        <v>130.88805589127705</v>
      </c>
      <c r="J1696" s="108">
        <f t="shared" si="629"/>
        <v>0.65444027945638528</v>
      </c>
      <c r="K1696" s="126" t="str">
        <f t="shared" si="623"/>
        <v>DEJAR</v>
      </c>
      <c r="L1696" s="126" t="str">
        <f t="shared" si="624"/>
        <v>DEJAR</v>
      </c>
      <c r="M1696" s="126" t="str">
        <f t="shared" si="625"/>
        <v>DEJAR</v>
      </c>
    </row>
    <row r="1697" spans="1:13" x14ac:dyDescent="0.25">
      <c r="A1697" s="33" t="s">
        <v>84</v>
      </c>
      <c r="B1697" s="33">
        <v>18</v>
      </c>
      <c r="C1697" s="33" t="s">
        <v>109</v>
      </c>
      <c r="D1697" s="34">
        <v>17.825368682737086</v>
      </c>
      <c r="E1697" s="35">
        <v>6</v>
      </c>
      <c r="F1697" s="113">
        <f t="shared" si="622"/>
        <v>249.55595591774087</v>
      </c>
      <c r="G1697" s="42">
        <v>0.1</v>
      </c>
      <c r="H1697" s="33" t="s">
        <v>170</v>
      </c>
      <c r="I1697" s="107">
        <f t="shared" si="628"/>
        <v>130.88805589127705</v>
      </c>
      <c r="J1697" s="108">
        <f t="shared" si="629"/>
        <v>0.65444027945638528</v>
      </c>
      <c r="K1697" s="126" t="str">
        <f t="shared" si="623"/>
        <v>DEJAR</v>
      </c>
      <c r="L1697" s="126" t="str">
        <f t="shared" si="624"/>
        <v>DEJAR</v>
      </c>
      <c r="M1697" s="126" t="str">
        <f t="shared" si="625"/>
        <v>DEJAR</v>
      </c>
    </row>
    <row r="1698" spans="1:13" x14ac:dyDescent="0.25">
      <c r="A1698" s="33" t="s">
        <v>84</v>
      </c>
      <c r="B1698" s="33">
        <v>19</v>
      </c>
      <c r="C1698" s="33" t="s">
        <v>109</v>
      </c>
      <c r="D1698" s="34">
        <v>15.915507752443826</v>
      </c>
      <c r="E1698" s="35">
        <v>10</v>
      </c>
      <c r="F1698" s="113">
        <f t="shared" si="622"/>
        <v>198.94448016401537</v>
      </c>
      <c r="G1698" s="42">
        <v>0.1</v>
      </c>
      <c r="H1698" s="33" t="s">
        <v>170</v>
      </c>
      <c r="I1698" s="107">
        <f t="shared" si="628"/>
        <v>99.905263103015685</v>
      </c>
      <c r="J1698" s="108">
        <f t="shared" si="629"/>
        <v>0.49952631551507842</v>
      </c>
      <c r="K1698" s="126" t="str">
        <f t="shared" si="623"/>
        <v>DEJAR</v>
      </c>
      <c r="L1698" s="126" t="str">
        <f t="shared" si="624"/>
        <v>DEJAR</v>
      </c>
      <c r="M1698" s="126" t="str">
        <f t="shared" si="625"/>
        <v>DEJAR</v>
      </c>
    </row>
    <row r="1699" spans="1:13" x14ac:dyDescent="0.25">
      <c r="A1699" s="33" t="s">
        <v>84</v>
      </c>
      <c r="B1699" s="33">
        <v>20</v>
      </c>
      <c r="C1699" s="33" t="s">
        <v>109</v>
      </c>
      <c r="D1699" s="34">
        <v>13.369026512052814</v>
      </c>
      <c r="E1699" s="35">
        <v>4</v>
      </c>
      <c r="F1699" s="113">
        <f t="shared" si="622"/>
        <v>140.37522520372926</v>
      </c>
      <c r="G1699" s="42">
        <v>0.1</v>
      </c>
      <c r="H1699" s="33" t="s">
        <v>170</v>
      </c>
      <c r="I1699" s="107">
        <f t="shared" si="628"/>
        <v>65.933675901847053</v>
      </c>
      <c r="J1699" s="108">
        <f t="shared" si="629"/>
        <v>0.32966837950923522</v>
      </c>
      <c r="K1699" s="126" t="str">
        <f t="shared" si="623"/>
        <v>DEJAR</v>
      </c>
      <c r="L1699" s="126" t="str">
        <f t="shared" si="624"/>
        <v>DEPURAR</v>
      </c>
      <c r="M1699" s="126" t="str">
        <f t="shared" si="625"/>
        <v>DEPURAR</v>
      </c>
    </row>
    <row r="1700" spans="1:13" x14ac:dyDescent="0.25">
      <c r="A1700" s="33" t="s">
        <v>84</v>
      </c>
      <c r="B1700" s="33">
        <v>21</v>
      </c>
      <c r="C1700" s="33" t="s">
        <v>109</v>
      </c>
      <c r="D1700" s="34">
        <v>25.464812403910123</v>
      </c>
      <c r="E1700" s="35">
        <v>6</v>
      </c>
      <c r="F1700" s="113">
        <f t="shared" si="622"/>
        <v>509.29786921987943</v>
      </c>
      <c r="G1700" s="42">
        <v>0.1</v>
      </c>
      <c r="H1700" s="33" t="s">
        <v>170</v>
      </c>
      <c r="I1700" s="107">
        <f t="shared" si="628"/>
        <v>306.27418137209492</v>
      </c>
      <c r="J1700" s="108">
        <f t="shared" si="629"/>
        <v>1.5313709068604744</v>
      </c>
      <c r="K1700" s="126" t="str">
        <f t="shared" si="623"/>
        <v>DEJAR</v>
      </c>
      <c r="L1700" s="126" t="str">
        <f t="shared" si="624"/>
        <v>DEJAR</v>
      </c>
      <c r="M1700" s="126" t="str">
        <f t="shared" si="625"/>
        <v>DEJAR</v>
      </c>
    </row>
    <row r="1701" spans="1:13" x14ac:dyDescent="0.25">
      <c r="A1701" s="33" t="s">
        <v>84</v>
      </c>
      <c r="B1701" s="33">
        <v>22</v>
      </c>
      <c r="C1701" s="33" t="s">
        <v>109</v>
      </c>
      <c r="D1701" s="34">
        <v>12.414096046906185</v>
      </c>
      <c r="E1701" s="35">
        <v>4</v>
      </c>
      <c r="F1701" s="113">
        <f t="shared" si="622"/>
        <v>121.03782173178695</v>
      </c>
      <c r="G1701" s="42">
        <v>0.1</v>
      </c>
      <c r="H1701" s="33" t="s">
        <v>170</v>
      </c>
      <c r="I1701" s="107">
        <f t="shared" si="628"/>
        <v>55.257950664746026</v>
      </c>
      <c r="J1701" s="108">
        <f t="shared" si="629"/>
        <v>0.27628975332373013</v>
      </c>
      <c r="K1701" s="126" t="str">
        <f t="shared" si="623"/>
        <v>DEJAR</v>
      </c>
      <c r="L1701" s="126" t="str">
        <f t="shared" si="624"/>
        <v>DEPURAR</v>
      </c>
      <c r="M1701" s="126" t="str">
        <f t="shared" si="625"/>
        <v>DEPURAR</v>
      </c>
    </row>
    <row r="1702" spans="1:13" x14ac:dyDescent="0.25">
      <c r="A1702" s="33" t="s">
        <v>84</v>
      </c>
      <c r="B1702" s="33">
        <v>23</v>
      </c>
      <c r="C1702" s="33" t="s">
        <v>109</v>
      </c>
      <c r="D1702" s="34">
        <v>16.552128062541581</v>
      </c>
      <c r="E1702" s="35">
        <v>6</v>
      </c>
      <c r="F1702" s="113">
        <f t="shared" si="622"/>
        <v>215.17834974539909</v>
      </c>
      <c r="G1702" s="42">
        <v>0.1</v>
      </c>
      <c r="H1702" s="33" t="s">
        <v>170</v>
      </c>
      <c r="I1702" s="107">
        <f t="shared" si="628"/>
        <v>109.69516921537372</v>
      </c>
      <c r="J1702" s="108">
        <f t="shared" si="629"/>
        <v>0.54847584607686861</v>
      </c>
      <c r="K1702" s="126" t="str">
        <f t="shared" si="623"/>
        <v>DEJAR</v>
      </c>
      <c r="L1702" s="126" t="str">
        <f t="shared" si="624"/>
        <v>DEJAR</v>
      </c>
      <c r="M1702" s="126" t="str">
        <f t="shared" si="625"/>
        <v>DEJAR</v>
      </c>
    </row>
    <row r="1703" spans="1:13" x14ac:dyDescent="0.25">
      <c r="A1703" s="33" t="s">
        <v>84</v>
      </c>
      <c r="B1703" s="33">
        <v>24</v>
      </c>
      <c r="C1703" s="33" t="s">
        <v>109</v>
      </c>
      <c r="D1703" s="34">
        <v>17.825368682737086</v>
      </c>
      <c r="E1703" s="35">
        <v>3</v>
      </c>
      <c r="F1703" s="113">
        <f t="shared" si="622"/>
        <v>249.55595591774087</v>
      </c>
      <c r="G1703" s="42">
        <v>0.1</v>
      </c>
      <c r="H1703" s="33" t="s">
        <v>170</v>
      </c>
      <c r="I1703" s="107">
        <f t="shared" si="628"/>
        <v>130.88805589127705</v>
      </c>
      <c r="J1703" s="108">
        <f t="shared" si="629"/>
        <v>0.65444027945638528</v>
      </c>
      <c r="K1703" s="126" t="str">
        <f t="shared" si="623"/>
        <v>DEJAR</v>
      </c>
      <c r="L1703" s="126" t="str">
        <f t="shared" si="624"/>
        <v>DEPURAR</v>
      </c>
      <c r="M1703" s="126" t="str">
        <f t="shared" si="625"/>
        <v>DEPURAR</v>
      </c>
    </row>
    <row r="1704" spans="1:13" x14ac:dyDescent="0.25">
      <c r="A1704" s="33" t="s">
        <v>84</v>
      </c>
      <c r="B1704" s="33">
        <v>25</v>
      </c>
      <c r="C1704" s="33" t="s">
        <v>109</v>
      </c>
      <c r="D1704" s="34">
        <v>22.281710853421359</v>
      </c>
      <c r="E1704" s="35">
        <v>10</v>
      </c>
      <c r="F1704" s="113">
        <f t="shared" si="622"/>
        <v>389.93118112147022</v>
      </c>
      <c r="G1704" s="42">
        <v>0.1</v>
      </c>
      <c r="H1704" s="33" t="s">
        <v>170</v>
      </c>
      <c r="I1704" s="107">
        <f t="shared" si="628"/>
        <v>222.7850284848646</v>
      </c>
      <c r="J1704" s="108">
        <f t="shared" si="629"/>
        <v>1.1139251424243228</v>
      </c>
      <c r="K1704" s="126" t="str">
        <f t="shared" si="623"/>
        <v>DEJAR</v>
      </c>
      <c r="L1704" s="126" t="str">
        <f t="shared" si="624"/>
        <v>DEJAR</v>
      </c>
      <c r="M1704" s="126" t="str">
        <f t="shared" si="625"/>
        <v>DEJAR</v>
      </c>
    </row>
    <row r="1705" spans="1:13" x14ac:dyDescent="0.25">
      <c r="A1705" s="33" t="s">
        <v>84</v>
      </c>
      <c r="B1705" s="33">
        <v>26</v>
      </c>
      <c r="C1705" s="33" t="s">
        <v>109</v>
      </c>
      <c r="D1705" s="34">
        <v>10.18592496156405</v>
      </c>
      <c r="E1705" s="35">
        <v>6</v>
      </c>
      <c r="F1705" s="113">
        <f t="shared" si="622"/>
        <v>81.487659075180716</v>
      </c>
      <c r="G1705" s="42">
        <v>0.1</v>
      </c>
      <c r="H1705" s="33" t="s">
        <v>170</v>
      </c>
      <c r="I1705" s="107">
        <f t="shared" si="628"/>
        <v>34.483901639602834</v>
      </c>
      <c r="J1705" s="108">
        <f t="shared" si="629"/>
        <v>0.17241950819801416</v>
      </c>
      <c r="K1705" s="126" t="str">
        <f t="shared" si="623"/>
        <v>DEJAR</v>
      </c>
      <c r="L1705" s="126" t="str">
        <f t="shared" si="624"/>
        <v>DEJAR</v>
      </c>
      <c r="M1705" s="126" t="str">
        <f t="shared" si="625"/>
        <v>DEJAR</v>
      </c>
    </row>
    <row r="1706" spans="1:13" x14ac:dyDescent="0.25">
      <c r="A1706" s="33" t="s">
        <v>84</v>
      </c>
      <c r="B1706" s="33">
        <v>27</v>
      </c>
      <c r="C1706" s="33" t="s">
        <v>109</v>
      </c>
      <c r="D1706" s="34">
        <v>22.281710853421359</v>
      </c>
      <c r="E1706" s="35">
        <v>8</v>
      </c>
      <c r="F1706" s="113">
        <f t="shared" si="622"/>
        <v>389.93118112147022</v>
      </c>
      <c r="G1706" s="42">
        <v>0.1</v>
      </c>
      <c r="H1706" s="33" t="s">
        <v>170</v>
      </c>
      <c r="I1706" s="107">
        <f t="shared" si="628"/>
        <v>222.7850284848646</v>
      </c>
      <c r="J1706" s="108">
        <f t="shared" si="629"/>
        <v>1.1139251424243228</v>
      </c>
      <c r="K1706" s="126" t="str">
        <f t="shared" si="623"/>
        <v>DEJAR</v>
      </c>
      <c r="L1706" s="126" t="str">
        <f t="shared" si="624"/>
        <v>DEJAR</v>
      </c>
      <c r="M1706" s="126" t="str">
        <f t="shared" si="625"/>
        <v>DEJAR</v>
      </c>
    </row>
    <row r="1707" spans="1:13" x14ac:dyDescent="0.25">
      <c r="A1707" s="33" t="s">
        <v>84</v>
      </c>
      <c r="B1707" s="33">
        <v>28</v>
      </c>
      <c r="C1707" s="33" t="s">
        <v>109</v>
      </c>
      <c r="D1707" s="34">
        <v>9.8676148065151725</v>
      </c>
      <c r="E1707" s="35">
        <v>5</v>
      </c>
      <c r="F1707" s="113">
        <f t="shared" si="622"/>
        <v>76.47425817504751</v>
      </c>
      <c r="G1707" s="42">
        <v>0.1</v>
      </c>
      <c r="H1707" s="33" t="s">
        <v>170</v>
      </c>
      <c r="I1707" s="107">
        <f t="shared" si="628"/>
        <v>31.97068074456115</v>
      </c>
      <c r="J1707" s="108">
        <f t="shared" si="629"/>
        <v>0.15985340372280574</v>
      </c>
      <c r="K1707" s="126" t="str">
        <f t="shared" si="623"/>
        <v>DEPURAR</v>
      </c>
      <c r="L1707" s="126" t="str">
        <f t="shared" si="624"/>
        <v>DEJAR</v>
      </c>
      <c r="M1707" s="126" t="str">
        <f t="shared" si="625"/>
        <v>DEPURAR</v>
      </c>
    </row>
    <row r="1708" spans="1:13" x14ac:dyDescent="0.25">
      <c r="A1708" s="33" t="s">
        <v>84</v>
      </c>
      <c r="B1708" s="33">
        <v>29</v>
      </c>
      <c r="C1708" s="33" t="s">
        <v>109</v>
      </c>
      <c r="D1708" s="34">
        <v>10.822545271661802</v>
      </c>
      <c r="E1708" s="35">
        <v>5</v>
      </c>
      <c r="F1708" s="113">
        <f t="shared" si="622"/>
        <v>91.99192762784071</v>
      </c>
      <c r="G1708" s="42">
        <v>0.1</v>
      </c>
      <c r="H1708" s="33" t="s">
        <v>170</v>
      </c>
      <c r="I1708" s="107">
        <f t="shared" si="628"/>
        <v>39.844803225585046</v>
      </c>
      <c r="J1708" s="108">
        <f t="shared" si="629"/>
        <v>0.19922401612792523</v>
      </c>
      <c r="K1708" s="126" t="str">
        <f t="shared" si="623"/>
        <v>DEJAR</v>
      </c>
      <c r="L1708" s="126" t="str">
        <f t="shared" si="624"/>
        <v>DEJAR</v>
      </c>
      <c r="M1708" s="126" t="str">
        <f t="shared" si="625"/>
        <v>DEJAR</v>
      </c>
    </row>
    <row r="1709" spans="1:13" x14ac:dyDescent="0.25">
      <c r="A1709" s="33" t="s">
        <v>84</v>
      </c>
      <c r="B1709" s="33">
        <v>30</v>
      </c>
      <c r="C1709" s="33" t="s">
        <v>109</v>
      </c>
      <c r="D1709" s="34">
        <v>14.642267132248321</v>
      </c>
      <c r="E1709" s="35">
        <v>4</v>
      </c>
      <c r="F1709" s="113">
        <f t="shared" si="622"/>
        <v>168.38660801082264</v>
      </c>
      <c r="G1709" s="42">
        <v>0.1</v>
      </c>
      <c r="H1709" s="33" t="s">
        <v>170</v>
      </c>
      <c r="I1709" s="107">
        <f t="shared" si="628"/>
        <v>81.898564993474494</v>
      </c>
      <c r="J1709" s="108">
        <f t="shared" si="629"/>
        <v>0.40949282496737244</v>
      </c>
      <c r="K1709" s="126" t="str">
        <f t="shared" si="623"/>
        <v>DEJAR</v>
      </c>
      <c r="L1709" s="126" t="str">
        <f t="shared" si="624"/>
        <v>DEPURAR</v>
      </c>
      <c r="M1709" s="126" t="str">
        <f t="shared" si="625"/>
        <v>DEPURAR</v>
      </c>
    </row>
    <row r="1710" spans="1:13" x14ac:dyDescent="0.25">
      <c r="A1710" s="33" t="s">
        <v>84</v>
      </c>
      <c r="B1710" s="33">
        <v>31</v>
      </c>
      <c r="C1710" s="33" t="s">
        <v>109</v>
      </c>
      <c r="D1710" s="34">
        <v>10.504235116612925</v>
      </c>
      <c r="E1710" s="35">
        <v>6</v>
      </c>
      <c r="F1710" s="113">
        <f t="shared" si="622"/>
        <v>86.660215559445092</v>
      </c>
      <c r="G1710" s="42">
        <v>0.1</v>
      </c>
      <c r="H1710" s="33" t="s">
        <v>170</v>
      </c>
      <c r="I1710" s="107">
        <f t="shared" si="628"/>
        <v>37.108169671246159</v>
      </c>
      <c r="J1710" s="108">
        <f t="shared" si="629"/>
        <v>0.18554084835623078</v>
      </c>
      <c r="K1710" s="126" t="str">
        <f t="shared" si="623"/>
        <v>DEJAR</v>
      </c>
      <c r="L1710" s="126" t="str">
        <f t="shared" si="624"/>
        <v>DEJAR</v>
      </c>
      <c r="M1710" s="126" t="str">
        <f t="shared" si="625"/>
        <v>DEJAR</v>
      </c>
    </row>
    <row r="1711" spans="1:13" x14ac:dyDescent="0.25">
      <c r="A1711" s="33" t="s">
        <v>84</v>
      </c>
      <c r="B1711" s="33">
        <v>32</v>
      </c>
      <c r="C1711" s="33" t="s">
        <v>109</v>
      </c>
      <c r="D1711" s="34">
        <v>19.098609302932591</v>
      </c>
      <c r="E1711" s="35">
        <v>8</v>
      </c>
      <c r="F1711" s="113">
        <f t="shared" si="622"/>
        <v>286.48005143618212</v>
      </c>
      <c r="G1711" s="42">
        <v>0.1</v>
      </c>
      <c r="H1711" s="33" t="s">
        <v>170</v>
      </c>
      <c r="I1711" s="107">
        <f t="shared" si="628"/>
        <v>154.28285242822537</v>
      </c>
      <c r="J1711" s="108">
        <f t="shared" si="629"/>
        <v>0.77141426214112685</v>
      </c>
      <c r="K1711" s="126" t="str">
        <f t="shared" si="623"/>
        <v>DEJAR</v>
      </c>
      <c r="L1711" s="126" t="str">
        <f t="shared" si="624"/>
        <v>DEJAR</v>
      </c>
      <c r="M1711" s="126" t="str">
        <f t="shared" si="625"/>
        <v>DEJAR</v>
      </c>
    </row>
    <row r="1712" spans="1:13" x14ac:dyDescent="0.25">
      <c r="A1712" s="33" t="s">
        <v>84</v>
      </c>
      <c r="B1712" s="33">
        <v>33</v>
      </c>
      <c r="C1712" s="33" t="s">
        <v>109</v>
      </c>
      <c r="D1712" s="34">
        <v>10.504235116612925</v>
      </c>
      <c r="E1712" s="35">
        <v>5</v>
      </c>
      <c r="F1712" s="113">
        <f t="shared" si="622"/>
        <v>86.660215559445092</v>
      </c>
      <c r="G1712" s="42">
        <v>0.1</v>
      </c>
      <c r="H1712" s="33" t="s">
        <v>170</v>
      </c>
      <c r="I1712" s="107">
        <f t="shared" si="628"/>
        <v>37.108169671246159</v>
      </c>
      <c r="J1712" s="108">
        <f t="shared" si="629"/>
        <v>0.18554084835623078</v>
      </c>
      <c r="K1712" s="126" t="str">
        <f t="shared" si="623"/>
        <v>DEJAR</v>
      </c>
      <c r="L1712" s="126" t="str">
        <f t="shared" si="624"/>
        <v>DEJAR</v>
      </c>
      <c r="M1712" s="126" t="str">
        <f t="shared" si="625"/>
        <v>DEJAR</v>
      </c>
    </row>
    <row r="1713" spans="1:13" x14ac:dyDescent="0.25">
      <c r="A1713" s="33" t="s">
        <v>84</v>
      </c>
      <c r="B1713" s="33">
        <v>34</v>
      </c>
      <c r="C1713" s="33" t="s">
        <v>109</v>
      </c>
      <c r="D1713" s="34">
        <v>22.281710853421359</v>
      </c>
      <c r="E1713" s="35">
        <v>15</v>
      </c>
      <c r="F1713" s="113">
        <f t="shared" si="622"/>
        <v>389.93118112147022</v>
      </c>
      <c r="G1713" s="42">
        <v>0.1</v>
      </c>
      <c r="H1713" s="33" t="s">
        <v>170</v>
      </c>
      <c r="I1713" s="107">
        <f t="shared" si="628"/>
        <v>222.7850284848646</v>
      </c>
      <c r="J1713" s="108">
        <f t="shared" si="629"/>
        <v>1.1139251424243228</v>
      </c>
      <c r="K1713" s="126" t="str">
        <f t="shared" si="623"/>
        <v>DEJAR</v>
      </c>
      <c r="L1713" s="126" t="str">
        <f t="shared" si="624"/>
        <v>DEJAR</v>
      </c>
      <c r="M1713" s="126" t="str">
        <f t="shared" si="625"/>
        <v>DEJAR</v>
      </c>
    </row>
    <row r="1714" spans="1:13" x14ac:dyDescent="0.25">
      <c r="A1714" s="33" t="s">
        <v>84</v>
      </c>
      <c r="B1714" s="33">
        <v>35</v>
      </c>
      <c r="C1714" s="33" t="s">
        <v>109</v>
      </c>
      <c r="D1714" s="34">
        <v>20.371849923128099</v>
      </c>
      <c r="E1714" s="35">
        <v>10</v>
      </c>
      <c r="F1714" s="113">
        <f t="shared" si="622"/>
        <v>325.95063630072286</v>
      </c>
      <c r="G1714" s="42">
        <v>0.1</v>
      </c>
      <c r="H1714" s="33" t="s">
        <v>170</v>
      </c>
      <c r="I1714" s="107">
        <f t="shared" si="628"/>
        <v>179.93862712461993</v>
      </c>
      <c r="J1714" s="108">
        <f t="shared" si="629"/>
        <v>0.89969313562309949</v>
      </c>
      <c r="K1714" s="126" t="str">
        <f t="shared" si="623"/>
        <v>DEJAR</v>
      </c>
      <c r="L1714" s="126" t="str">
        <f t="shared" si="624"/>
        <v>DEJAR</v>
      </c>
      <c r="M1714" s="126" t="str">
        <f t="shared" si="625"/>
        <v>DEJAR</v>
      </c>
    </row>
    <row r="1715" spans="1:13" x14ac:dyDescent="0.25">
      <c r="A1715" s="33" t="s">
        <v>84</v>
      </c>
      <c r="B1715" s="33">
        <v>36</v>
      </c>
      <c r="C1715" s="33" t="s">
        <v>109</v>
      </c>
      <c r="D1715" s="34">
        <v>14.642267132248321</v>
      </c>
      <c r="E1715" s="35">
        <v>8</v>
      </c>
      <c r="F1715" s="113">
        <f t="shared" si="622"/>
        <v>168.38660801082264</v>
      </c>
      <c r="G1715" s="42">
        <v>0.1</v>
      </c>
      <c r="H1715" s="33" t="s">
        <v>170</v>
      </c>
      <c r="I1715" s="107">
        <f t="shared" si="628"/>
        <v>81.898564993474494</v>
      </c>
      <c r="J1715" s="108">
        <f t="shared" si="629"/>
        <v>0.40949282496737244</v>
      </c>
      <c r="K1715" s="126" t="str">
        <f t="shared" si="623"/>
        <v>DEJAR</v>
      </c>
      <c r="L1715" s="126" t="str">
        <f t="shared" si="624"/>
        <v>DEJAR</v>
      </c>
      <c r="M1715" s="126" t="str">
        <f t="shared" si="625"/>
        <v>DEJAR</v>
      </c>
    </row>
    <row r="1716" spans="1:13" x14ac:dyDescent="0.25">
      <c r="A1716" s="33" t="s">
        <v>84</v>
      </c>
      <c r="B1716" s="33">
        <v>37</v>
      </c>
      <c r="C1716" s="33" t="s">
        <v>109</v>
      </c>
      <c r="D1716" s="34">
        <v>14.323956977199444</v>
      </c>
      <c r="E1716" s="35">
        <v>5</v>
      </c>
      <c r="F1716" s="113">
        <f t="shared" si="622"/>
        <v>161.14502893285245</v>
      </c>
      <c r="G1716" s="42">
        <v>0.1</v>
      </c>
      <c r="H1716" s="33" t="s">
        <v>170</v>
      </c>
      <c r="I1716" s="107">
        <f t="shared" si="628"/>
        <v>77.718593342580505</v>
      </c>
      <c r="J1716" s="108">
        <f t="shared" si="629"/>
        <v>0.3885929667129025</v>
      </c>
      <c r="K1716" s="126" t="str">
        <f t="shared" si="623"/>
        <v>DEJAR</v>
      </c>
      <c r="L1716" s="126" t="str">
        <f t="shared" si="624"/>
        <v>DEJAR</v>
      </c>
      <c r="M1716" s="126" t="str">
        <f t="shared" si="625"/>
        <v>DEJAR</v>
      </c>
    </row>
    <row r="1717" spans="1:13" x14ac:dyDescent="0.25">
      <c r="A1717" s="33" t="s">
        <v>84</v>
      </c>
      <c r="B1717" s="33">
        <v>38</v>
      </c>
      <c r="C1717" s="33" t="s">
        <v>109</v>
      </c>
      <c r="D1717" s="34">
        <v>10.504235116612925</v>
      </c>
      <c r="E1717" s="35">
        <v>5</v>
      </c>
      <c r="F1717" s="113">
        <f t="shared" si="622"/>
        <v>86.660215559445092</v>
      </c>
      <c r="G1717" s="42">
        <v>0.1</v>
      </c>
      <c r="H1717" s="33" t="s">
        <v>170</v>
      </c>
      <c r="I1717" s="107">
        <f t="shared" si="628"/>
        <v>37.108169671246159</v>
      </c>
      <c r="J1717" s="108">
        <f t="shared" si="629"/>
        <v>0.18554084835623078</v>
      </c>
      <c r="K1717" s="126" t="str">
        <f t="shared" si="623"/>
        <v>DEJAR</v>
      </c>
      <c r="L1717" s="126" t="str">
        <f t="shared" si="624"/>
        <v>DEJAR</v>
      </c>
      <c r="M1717" s="126" t="str">
        <f t="shared" si="625"/>
        <v>DEJAR</v>
      </c>
    </row>
    <row r="1718" spans="1:13" x14ac:dyDescent="0.25">
      <c r="A1718" s="33" t="s">
        <v>84</v>
      </c>
      <c r="B1718" s="33">
        <v>39</v>
      </c>
      <c r="C1718" s="33" t="s">
        <v>109</v>
      </c>
      <c r="D1718" s="34">
        <v>9.8676148065151725</v>
      </c>
      <c r="E1718" s="35">
        <v>6</v>
      </c>
      <c r="F1718" s="113">
        <f t="shared" si="622"/>
        <v>76.47425817504751</v>
      </c>
      <c r="G1718" s="42">
        <v>0.1</v>
      </c>
      <c r="H1718" s="33" t="s">
        <v>170</v>
      </c>
      <c r="I1718" s="107">
        <f t="shared" si="628"/>
        <v>31.97068074456115</v>
      </c>
      <c r="J1718" s="108">
        <f t="shared" si="629"/>
        <v>0.15985340372280574</v>
      </c>
      <c r="K1718" s="126" t="str">
        <f t="shared" si="623"/>
        <v>DEPURAR</v>
      </c>
      <c r="L1718" s="126" t="str">
        <f t="shared" si="624"/>
        <v>DEJAR</v>
      </c>
      <c r="M1718" s="126" t="str">
        <f t="shared" si="625"/>
        <v>DEPURAR</v>
      </c>
    </row>
    <row r="1719" spans="1:13" x14ac:dyDescent="0.25">
      <c r="A1719" s="33" t="s">
        <v>84</v>
      </c>
      <c r="B1719" s="33">
        <v>40</v>
      </c>
      <c r="C1719" s="33" t="s">
        <v>109</v>
      </c>
      <c r="D1719" s="34">
        <v>13.369026512052814</v>
      </c>
      <c r="E1719" s="35">
        <v>3</v>
      </c>
      <c r="F1719" s="113">
        <f t="shared" si="622"/>
        <v>140.37522520372926</v>
      </c>
      <c r="G1719" s="42">
        <v>0.1</v>
      </c>
      <c r="H1719" s="33" t="s">
        <v>170</v>
      </c>
      <c r="I1719" s="107">
        <f t="shared" si="628"/>
        <v>65.933675901847053</v>
      </c>
      <c r="J1719" s="108">
        <f t="shared" si="629"/>
        <v>0.32966837950923522</v>
      </c>
      <c r="K1719" s="126" t="str">
        <f t="shared" si="623"/>
        <v>DEJAR</v>
      </c>
      <c r="L1719" s="126" t="str">
        <f t="shared" si="624"/>
        <v>DEPURAR</v>
      </c>
      <c r="M1719" s="126" t="str">
        <f t="shared" si="625"/>
        <v>DEPURAR</v>
      </c>
    </row>
    <row r="1720" spans="1:13" x14ac:dyDescent="0.25">
      <c r="A1720" s="33" t="s">
        <v>84</v>
      </c>
      <c r="B1720" s="33">
        <v>41</v>
      </c>
      <c r="C1720" s="33" t="s">
        <v>109</v>
      </c>
      <c r="D1720" s="34">
        <v>14.642267132248321</v>
      </c>
      <c r="E1720" s="35">
        <v>10</v>
      </c>
      <c r="F1720" s="113">
        <f t="shared" si="622"/>
        <v>168.38660801082264</v>
      </c>
      <c r="G1720" s="42">
        <v>0.1</v>
      </c>
      <c r="H1720" s="33" t="s">
        <v>170</v>
      </c>
      <c r="I1720" s="107">
        <f t="shared" si="628"/>
        <v>81.898564993474494</v>
      </c>
      <c r="J1720" s="108">
        <f t="shared" si="629"/>
        <v>0.40949282496737244</v>
      </c>
      <c r="K1720" s="126" t="str">
        <f t="shared" si="623"/>
        <v>DEJAR</v>
      </c>
      <c r="L1720" s="126" t="str">
        <f t="shared" si="624"/>
        <v>DEJAR</v>
      </c>
      <c r="M1720" s="126" t="str">
        <f t="shared" si="625"/>
        <v>DEJAR</v>
      </c>
    </row>
    <row r="1721" spans="1:13" x14ac:dyDescent="0.25">
      <c r="A1721" s="33" t="s">
        <v>84</v>
      </c>
      <c r="B1721" s="33">
        <v>42</v>
      </c>
      <c r="C1721" s="33" t="s">
        <v>109</v>
      </c>
      <c r="D1721" s="34">
        <v>16.552128062541581</v>
      </c>
      <c r="E1721" s="35">
        <v>7</v>
      </c>
      <c r="F1721" s="113">
        <f t="shared" si="622"/>
        <v>215.17834974539909</v>
      </c>
      <c r="G1721" s="42">
        <v>0.1</v>
      </c>
      <c r="H1721" s="33" t="s">
        <v>170</v>
      </c>
      <c r="I1721" s="107">
        <f t="shared" si="628"/>
        <v>109.69516921537372</v>
      </c>
      <c r="J1721" s="108">
        <f t="shared" si="629"/>
        <v>0.54847584607686861</v>
      </c>
      <c r="K1721" s="126" t="str">
        <f t="shared" si="623"/>
        <v>DEJAR</v>
      </c>
      <c r="L1721" s="126" t="str">
        <f t="shared" si="624"/>
        <v>DEJAR</v>
      </c>
      <c r="M1721" s="126" t="str">
        <f t="shared" si="625"/>
        <v>DEJAR</v>
      </c>
    </row>
    <row r="1722" spans="1:13" x14ac:dyDescent="0.25">
      <c r="A1722" s="33" t="s">
        <v>84</v>
      </c>
      <c r="B1722" s="33">
        <v>43</v>
      </c>
      <c r="C1722" s="33" t="s">
        <v>109</v>
      </c>
      <c r="D1722" s="34">
        <v>11.777475736808432</v>
      </c>
      <c r="E1722" s="35">
        <v>10</v>
      </c>
      <c r="F1722" s="113">
        <f t="shared" si="622"/>
        <v>108.94199733781484</v>
      </c>
      <c r="G1722" s="42">
        <v>0.1</v>
      </c>
      <c r="H1722" s="33" t="s">
        <v>170</v>
      </c>
      <c r="I1722" s="107">
        <f t="shared" si="628"/>
        <v>48.741721531207368</v>
      </c>
      <c r="J1722" s="108">
        <f t="shared" si="629"/>
        <v>0.2437086076560368</v>
      </c>
      <c r="K1722" s="126" t="str">
        <f t="shared" si="623"/>
        <v>DEJAR</v>
      </c>
      <c r="L1722" s="126" t="str">
        <f t="shared" si="624"/>
        <v>DEJAR</v>
      </c>
      <c r="M1722" s="126" t="str">
        <f t="shared" si="625"/>
        <v>DEJAR</v>
      </c>
    </row>
    <row r="1723" spans="1:13" x14ac:dyDescent="0.25">
      <c r="A1723" s="33" t="s">
        <v>84</v>
      </c>
      <c r="B1723" s="33">
        <v>44</v>
      </c>
      <c r="C1723" s="33" t="s">
        <v>109</v>
      </c>
      <c r="D1723" s="34">
        <v>11.459165581759555</v>
      </c>
      <c r="E1723" s="35">
        <v>10</v>
      </c>
      <c r="F1723" s="113">
        <f t="shared" si="622"/>
        <v>103.13281851702557</v>
      </c>
      <c r="G1723" s="42">
        <v>0.1</v>
      </c>
      <c r="H1723" s="33" t="s">
        <v>170</v>
      </c>
      <c r="I1723" s="107">
        <f t="shared" si="628"/>
        <v>45.660319539408313</v>
      </c>
      <c r="J1723" s="108">
        <f t="shared" si="629"/>
        <v>0.22830159769704156</v>
      </c>
      <c r="K1723" s="126" t="str">
        <f t="shared" si="623"/>
        <v>DEJAR</v>
      </c>
      <c r="L1723" s="126" t="str">
        <f t="shared" si="624"/>
        <v>DEJAR</v>
      </c>
      <c r="M1723" s="126" t="str">
        <f t="shared" si="625"/>
        <v>DEJAR</v>
      </c>
    </row>
    <row r="1724" spans="1:13" x14ac:dyDescent="0.25">
      <c r="A1724" s="33" t="s">
        <v>84</v>
      </c>
      <c r="B1724" s="33">
        <v>45</v>
      </c>
      <c r="C1724" s="33" t="s">
        <v>109</v>
      </c>
      <c r="D1724" s="34">
        <v>22.281710853421359</v>
      </c>
      <c r="E1724" s="35">
        <v>10</v>
      </c>
      <c r="F1724" s="113">
        <f t="shared" si="622"/>
        <v>389.93118112147022</v>
      </c>
      <c r="G1724" s="42">
        <v>0.1</v>
      </c>
      <c r="H1724" s="33" t="s">
        <v>170</v>
      </c>
      <c r="I1724" s="107">
        <f t="shared" si="628"/>
        <v>222.7850284848646</v>
      </c>
      <c r="J1724" s="108">
        <f t="shared" si="629"/>
        <v>1.1139251424243228</v>
      </c>
      <c r="K1724" s="126" t="str">
        <f t="shared" si="623"/>
        <v>DEJAR</v>
      </c>
      <c r="L1724" s="126" t="str">
        <f t="shared" si="624"/>
        <v>DEJAR</v>
      </c>
      <c r="M1724" s="126" t="str">
        <f t="shared" si="625"/>
        <v>DEJAR</v>
      </c>
    </row>
    <row r="1725" spans="1:13" x14ac:dyDescent="0.25">
      <c r="A1725" s="33" t="s">
        <v>84</v>
      </c>
      <c r="B1725" s="33">
        <v>46</v>
      </c>
      <c r="C1725" s="33" t="s">
        <v>109</v>
      </c>
      <c r="D1725" s="34">
        <v>15.278887442346074</v>
      </c>
      <c r="E1725" s="35">
        <v>10</v>
      </c>
      <c r="F1725" s="113">
        <f t="shared" si="622"/>
        <v>183.34723291915657</v>
      </c>
      <c r="G1725" s="42">
        <v>0.1</v>
      </c>
      <c r="H1725" s="33" t="s">
        <v>170</v>
      </c>
      <c r="I1725" s="107">
        <f t="shared" si="628"/>
        <v>90.642458108728349</v>
      </c>
      <c r="J1725" s="108">
        <f t="shared" si="629"/>
        <v>0.45321229054364176</v>
      </c>
      <c r="K1725" s="126" t="str">
        <f t="shared" si="623"/>
        <v>DEJAR</v>
      </c>
      <c r="L1725" s="126" t="str">
        <f t="shared" si="624"/>
        <v>DEJAR</v>
      </c>
      <c r="M1725" s="126" t="str">
        <f t="shared" si="625"/>
        <v>DEJAR</v>
      </c>
    </row>
    <row r="1726" spans="1:13" x14ac:dyDescent="0.25">
      <c r="A1726" s="33" t="s">
        <v>84</v>
      </c>
      <c r="B1726" s="33">
        <v>47</v>
      </c>
      <c r="C1726" s="33" t="s">
        <v>109</v>
      </c>
      <c r="D1726" s="34">
        <v>14.323956977199444</v>
      </c>
      <c r="E1726" s="35">
        <v>9</v>
      </c>
      <c r="F1726" s="113">
        <f t="shared" si="622"/>
        <v>161.14502893285245</v>
      </c>
      <c r="G1726" s="42">
        <v>0.1</v>
      </c>
      <c r="H1726" s="33" t="s">
        <v>170</v>
      </c>
      <c r="I1726" s="107">
        <f t="shared" si="628"/>
        <v>77.718593342580505</v>
      </c>
      <c r="J1726" s="108">
        <f t="shared" si="629"/>
        <v>0.3885929667129025</v>
      </c>
      <c r="K1726" s="126" t="str">
        <f t="shared" si="623"/>
        <v>DEJAR</v>
      </c>
      <c r="L1726" s="126" t="str">
        <f t="shared" si="624"/>
        <v>DEJAR</v>
      </c>
      <c r="M1726" s="126" t="str">
        <f t="shared" si="625"/>
        <v>DEJAR</v>
      </c>
    </row>
    <row r="1727" spans="1:13" x14ac:dyDescent="0.25">
      <c r="A1727" s="33" t="s">
        <v>84</v>
      </c>
      <c r="B1727" s="33">
        <v>48</v>
      </c>
      <c r="C1727" s="33" t="s">
        <v>109</v>
      </c>
      <c r="D1727" s="34">
        <v>15.915507752443826</v>
      </c>
      <c r="E1727" s="35">
        <v>10</v>
      </c>
      <c r="F1727" s="113">
        <f t="shared" si="622"/>
        <v>198.94448016401537</v>
      </c>
      <c r="G1727" s="42">
        <v>0.1</v>
      </c>
      <c r="H1727" s="33" t="s">
        <v>170</v>
      </c>
      <c r="I1727" s="107">
        <f t="shared" si="628"/>
        <v>99.905263103015685</v>
      </c>
      <c r="J1727" s="108">
        <f t="shared" si="629"/>
        <v>0.49952631551507842</v>
      </c>
      <c r="K1727" s="126" t="str">
        <f t="shared" si="623"/>
        <v>DEJAR</v>
      </c>
      <c r="L1727" s="126" t="str">
        <f t="shared" si="624"/>
        <v>DEJAR</v>
      </c>
      <c r="M1727" s="126" t="str">
        <f t="shared" si="625"/>
        <v>DEJAR</v>
      </c>
    </row>
    <row r="1728" spans="1:13" x14ac:dyDescent="0.25">
      <c r="A1728" s="33" t="s">
        <v>84</v>
      </c>
      <c r="B1728" s="33">
        <v>49</v>
      </c>
      <c r="C1728" s="33" t="s">
        <v>109</v>
      </c>
      <c r="D1728" s="34">
        <v>18.780299147883717</v>
      </c>
      <c r="E1728" s="35">
        <v>5</v>
      </c>
      <c r="F1728" s="113">
        <f t="shared" si="622"/>
        <v>277.01029418037507</v>
      </c>
      <c r="G1728" s="42">
        <v>0.1</v>
      </c>
      <c r="H1728" s="33" t="s">
        <v>170</v>
      </c>
      <c r="I1728" s="107">
        <f t="shared" si="628"/>
        <v>148.22445121913327</v>
      </c>
      <c r="J1728" s="108">
        <f t="shared" si="629"/>
        <v>0.74112225609566629</v>
      </c>
      <c r="K1728" s="126" t="str">
        <f t="shared" si="623"/>
        <v>DEJAR</v>
      </c>
      <c r="L1728" s="126" t="str">
        <f t="shared" si="624"/>
        <v>DEJAR</v>
      </c>
      <c r="M1728" s="126" t="str">
        <f t="shared" si="625"/>
        <v>DEJAR</v>
      </c>
    </row>
    <row r="1729" spans="1:13" x14ac:dyDescent="0.25">
      <c r="A1729" s="33" t="s">
        <v>84</v>
      </c>
      <c r="B1729" s="33">
        <v>50</v>
      </c>
      <c r="C1729" s="33" t="s">
        <v>109</v>
      </c>
      <c r="D1729" s="34">
        <v>18.143678837785963</v>
      </c>
      <c r="E1729" s="35">
        <v>5</v>
      </c>
      <c r="F1729" s="113">
        <f t="shared" si="622"/>
        <v>258.54824642115443</v>
      </c>
      <c r="G1729" s="42">
        <v>0.1</v>
      </c>
      <c r="H1729" s="33" t="s">
        <v>170</v>
      </c>
      <c r="I1729" s="107">
        <f t="shared" si="628"/>
        <v>136.52797541331648</v>
      </c>
      <c r="J1729" s="108">
        <f t="shared" si="629"/>
        <v>0.68263987706658236</v>
      </c>
      <c r="K1729" s="126" t="str">
        <f t="shared" si="623"/>
        <v>DEJAR</v>
      </c>
      <c r="L1729" s="126" t="str">
        <f t="shared" si="624"/>
        <v>DEJAR</v>
      </c>
      <c r="M1729" s="126" t="str">
        <f t="shared" si="625"/>
        <v>DEJAR</v>
      </c>
    </row>
    <row r="1730" spans="1:13" x14ac:dyDescent="0.25">
      <c r="A1730" s="33" t="s">
        <v>84</v>
      </c>
      <c r="B1730" s="33">
        <v>51</v>
      </c>
      <c r="C1730" s="33" t="s">
        <v>109</v>
      </c>
      <c r="D1730" s="34">
        <v>14.642267132248321</v>
      </c>
      <c r="E1730" s="35">
        <v>7</v>
      </c>
      <c r="F1730" s="113">
        <f t="shared" si="622"/>
        <v>168.38660801082264</v>
      </c>
      <c r="G1730" s="42">
        <v>0.1</v>
      </c>
      <c r="H1730" s="33" t="s">
        <v>170</v>
      </c>
      <c r="I1730" s="107">
        <f t="shared" si="628"/>
        <v>81.898564993474494</v>
      </c>
      <c r="J1730" s="108">
        <f t="shared" si="629"/>
        <v>0.40949282496737244</v>
      </c>
      <c r="K1730" s="126" t="str">
        <f t="shared" si="623"/>
        <v>DEJAR</v>
      </c>
      <c r="L1730" s="126" t="str">
        <f t="shared" si="624"/>
        <v>DEJAR</v>
      </c>
      <c r="M1730" s="126" t="str">
        <f t="shared" si="625"/>
        <v>DEJAR</v>
      </c>
    </row>
    <row r="1731" spans="1:13" x14ac:dyDescent="0.25">
      <c r="A1731" s="33" t="s">
        <v>84</v>
      </c>
      <c r="B1731" s="33">
        <v>52</v>
      </c>
      <c r="C1731" s="33" t="s">
        <v>109</v>
      </c>
      <c r="D1731" s="34">
        <v>22.281710853421359</v>
      </c>
      <c r="E1731" s="35">
        <v>10</v>
      </c>
      <c r="F1731" s="113">
        <f t="shared" ref="F1731:F1792" si="630">(3.1416/4)*D1731^2</f>
        <v>389.93118112147022</v>
      </c>
      <c r="G1731" s="42">
        <v>0.1</v>
      </c>
      <c r="H1731" s="33" t="s">
        <v>170</v>
      </c>
      <c r="I1731" s="107">
        <f t="shared" si="628"/>
        <v>222.7850284848646</v>
      </c>
      <c r="J1731" s="108">
        <f t="shared" si="629"/>
        <v>1.1139251424243228</v>
      </c>
      <c r="K1731" s="126" t="str">
        <f t="shared" ref="K1731:K1792" si="631">+IF(D1731&gt;=10,"DEJAR","DEPURAR")</f>
        <v>DEJAR</v>
      </c>
      <c r="L1731" s="126" t="str">
        <f t="shared" ref="L1731:L1792" si="632">+IF(E1731&gt;=5,"DEJAR","DEPURAR")</f>
        <v>DEJAR</v>
      </c>
      <c r="M1731" s="126" t="str">
        <f t="shared" ref="M1731:M1792" si="633">+IF(AND(K1731="DEJAR",L1731="DEJAR"),"DEJAR","DEPURAR")</f>
        <v>DEJAR</v>
      </c>
    </row>
    <row r="1732" spans="1:13" x14ac:dyDescent="0.25">
      <c r="A1732" s="33" t="s">
        <v>84</v>
      </c>
      <c r="B1732" s="33">
        <v>53</v>
      </c>
      <c r="C1732" s="33" t="s">
        <v>109</v>
      </c>
      <c r="D1732" s="34">
        <v>23.236641318567987</v>
      </c>
      <c r="E1732" s="35">
        <v>6</v>
      </c>
      <c r="F1732" s="113">
        <f t="shared" si="630"/>
        <v>424.07005391761521</v>
      </c>
      <c r="G1732" s="42">
        <v>0.1</v>
      </c>
      <c r="H1732" s="33" t="s">
        <v>170</v>
      </c>
      <c r="I1732" s="107">
        <f t="shared" si="628"/>
        <v>246.22097298081303</v>
      </c>
      <c r="J1732" s="108">
        <f t="shared" si="629"/>
        <v>1.231104864904065</v>
      </c>
      <c r="K1732" s="126" t="str">
        <f t="shared" si="631"/>
        <v>DEJAR</v>
      </c>
      <c r="L1732" s="126" t="str">
        <f t="shared" si="632"/>
        <v>DEJAR</v>
      </c>
      <c r="M1732" s="126" t="str">
        <f t="shared" si="633"/>
        <v>DEJAR</v>
      </c>
    </row>
    <row r="1733" spans="1:13" x14ac:dyDescent="0.25">
      <c r="A1733" s="33" t="s">
        <v>84</v>
      </c>
      <c r="B1733" s="33">
        <v>54</v>
      </c>
      <c r="C1733" s="33" t="s">
        <v>109</v>
      </c>
      <c r="D1733" s="34">
        <v>12.732406201955062</v>
      </c>
      <c r="E1733" s="35">
        <v>10</v>
      </c>
      <c r="F1733" s="113">
        <f t="shared" si="630"/>
        <v>127.32446730496986</v>
      </c>
      <c r="G1733" s="42">
        <v>0.1</v>
      </c>
      <c r="H1733" s="33" t="s">
        <v>170</v>
      </c>
      <c r="I1733" s="107">
        <f t="shared" si="628"/>
        <v>58.695172426043968</v>
      </c>
      <c r="J1733" s="108">
        <f t="shared" si="629"/>
        <v>0.29347586213021981</v>
      </c>
      <c r="K1733" s="126" t="str">
        <f t="shared" si="631"/>
        <v>DEJAR</v>
      </c>
      <c r="L1733" s="126" t="str">
        <f t="shared" si="632"/>
        <v>DEJAR</v>
      </c>
      <c r="M1733" s="126" t="str">
        <f t="shared" si="633"/>
        <v>DEJAR</v>
      </c>
    </row>
    <row r="1734" spans="1:13" x14ac:dyDescent="0.25">
      <c r="A1734" s="96" t="s">
        <v>86</v>
      </c>
      <c r="B1734" s="96">
        <v>1</v>
      </c>
      <c r="C1734" s="96" t="s">
        <v>148</v>
      </c>
      <c r="D1734" s="97">
        <v>26.101432714007878</v>
      </c>
      <c r="E1734" s="98">
        <v>10</v>
      </c>
      <c r="F1734" s="113">
        <f t="shared" si="630"/>
        <v>535.08107384913581</v>
      </c>
      <c r="G1734" s="98">
        <v>0.1</v>
      </c>
      <c r="H1734" s="96" t="s">
        <v>170</v>
      </c>
      <c r="I1734" s="107">
        <f t="shared" si="628"/>
        <v>324.84099204507686</v>
      </c>
      <c r="J1734" s="108">
        <f t="shared" si="629"/>
        <v>1.6242049602253843</v>
      </c>
      <c r="K1734" s="126" t="str">
        <f t="shared" si="631"/>
        <v>DEJAR</v>
      </c>
      <c r="L1734" s="126" t="str">
        <f t="shared" si="632"/>
        <v>DEJAR</v>
      </c>
      <c r="M1734" s="126" t="str">
        <f t="shared" si="633"/>
        <v>DEJAR</v>
      </c>
    </row>
    <row r="1735" spans="1:13" x14ac:dyDescent="0.25">
      <c r="A1735" s="96" t="s">
        <v>86</v>
      </c>
      <c r="B1735" s="96">
        <v>2</v>
      </c>
      <c r="C1735" s="96" t="s">
        <v>136</v>
      </c>
      <c r="D1735" s="97">
        <v>23.236641318567987</v>
      </c>
      <c r="E1735" s="98">
        <v>10</v>
      </c>
      <c r="F1735" s="113">
        <f t="shared" si="630"/>
        <v>424.07005391761521</v>
      </c>
      <c r="G1735" s="98">
        <v>0.1</v>
      </c>
      <c r="H1735" s="96" t="s">
        <v>170</v>
      </c>
      <c r="I1735" s="107">
        <f t="shared" si="628"/>
        <v>246.22097298081303</v>
      </c>
      <c r="J1735" s="108">
        <f t="shared" si="629"/>
        <v>1.231104864904065</v>
      </c>
      <c r="K1735" s="126" t="str">
        <f t="shared" si="631"/>
        <v>DEJAR</v>
      </c>
      <c r="L1735" s="126" t="str">
        <f t="shared" si="632"/>
        <v>DEJAR</v>
      </c>
      <c r="M1735" s="126" t="str">
        <f t="shared" si="633"/>
        <v>DEJAR</v>
      </c>
    </row>
    <row r="1736" spans="1:13" x14ac:dyDescent="0.25">
      <c r="A1736" s="96" t="s">
        <v>86</v>
      </c>
      <c r="B1736" s="96">
        <v>4</v>
      </c>
      <c r="C1736" s="96" t="s">
        <v>146</v>
      </c>
      <c r="D1736" s="97">
        <v>14.642267132248321</v>
      </c>
      <c r="E1736" s="98">
        <v>5</v>
      </c>
      <c r="F1736" s="113">
        <f t="shared" si="630"/>
        <v>168.38660801082264</v>
      </c>
      <c r="G1736" s="98">
        <v>0.1</v>
      </c>
      <c r="H1736" s="96" t="s">
        <v>170</v>
      </c>
      <c r="I1736" s="107">
        <f t="shared" si="628"/>
        <v>81.898564993474494</v>
      </c>
      <c r="J1736" s="108">
        <f t="shared" si="629"/>
        <v>0.40949282496737244</v>
      </c>
      <c r="K1736" s="126" t="str">
        <f t="shared" si="631"/>
        <v>DEJAR</v>
      </c>
      <c r="L1736" s="126" t="str">
        <f t="shared" si="632"/>
        <v>DEJAR</v>
      </c>
      <c r="M1736" s="126" t="str">
        <f t="shared" si="633"/>
        <v>DEJAR</v>
      </c>
    </row>
    <row r="1737" spans="1:13" x14ac:dyDescent="0.25">
      <c r="A1737" s="96" t="s">
        <v>86</v>
      </c>
      <c r="B1737" s="96">
        <v>6</v>
      </c>
      <c r="C1737" s="96" t="s">
        <v>99</v>
      </c>
      <c r="D1737" s="97">
        <v>10.18592496156405</v>
      </c>
      <c r="E1737" s="98">
        <v>5</v>
      </c>
      <c r="F1737" s="113">
        <f t="shared" si="630"/>
        <v>81.487659075180716</v>
      </c>
      <c r="G1737" s="98">
        <v>0.1</v>
      </c>
      <c r="H1737" s="96" t="s">
        <v>170</v>
      </c>
      <c r="I1737" s="107">
        <f t="shared" ref="I1737:I1751" si="634">0.13647*D1737^2.38351</f>
        <v>34.483901639602834</v>
      </c>
      <c r="J1737" s="108">
        <f t="shared" ref="J1737:J1751" si="635">(I1737/1000)*0.5/G1737</f>
        <v>0.17241950819801416</v>
      </c>
      <c r="K1737" s="126" t="str">
        <f t="shared" si="631"/>
        <v>DEJAR</v>
      </c>
      <c r="L1737" s="126" t="str">
        <f t="shared" si="632"/>
        <v>DEJAR</v>
      </c>
      <c r="M1737" s="126" t="str">
        <f t="shared" si="633"/>
        <v>DEJAR</v>
      </c>
    </row>
    <row r="1738" spans="1:13" x14ac:dyDescent="0.25">
      <c r="A1738" s="96" t="s">
        <v>86</v>
      </c>
      <c r="B1738" s="96">
        <v>9</v>
      </c>
      <c r="C1738" s="96" t="s">
        <v>146</v>
      </c>
      <c r="D1738" s="97">
        <v>94.538116049516333</v>
      </c>
      <c r="E1738" s="98">
        <v>25</v>
      </c>
      <c r="F1738" s="113">
        <f t="shared" si="630"/>
        <v>7019.4774603150536</v>
      </c>
      <c r="G1738" s="98">
        <v>0.1</v>
      </c>
      <c r="H1738" s="96" t="s">
        <v>170</v>
      </c>
      <c r="I1738" s="107">
        <f t="shared" si="634"/>
        <v>6980.9752349451746</v>
      </c>
      <c r="J1738" s="108">
        <f t="shared" si="635"/>
        <v>34.904876174725871</v>
      </c>
      <c r="K1738" s="126" t="str">
        <f t="shared" si="631"/>
        <v>DEJAR</v>
      </c>
      <c r="L1738" s="126" t="str">
        <f t="shared" si="632"/>
        <v>DEJAR</v>
      </c>
      <c r="M1738" s="126" t="str">
        <f t="shared" si="633"/>
        <v>DEJAR</v>
      </c>
    </row>
    <row r="1739" spans="1:13" x14ac:dyDescent="0.25">
      <c r="A1739" s="96" t="s">
        <v>86</v>
      </c>
      <c r="B1739" s="96">
        <v>10</v>
      </c>
      <c r="C1739" s="96" t="s">
        <v>106</v>
      </c>
      <c r="D1739" s="97">
        <v>12.414096046906185</v>
      </c>
      <c r="E1739" s="98">
        <v>8</v>
      </c>
      <c r="F1739" s="113">
        <f t="shared" si="630"/>
        <v>121.03782173178695</v>
      </c>
      <c r="G1739" s="98">
        <v>0.1</v>
      </c>
      <c r="H1739" s="96" t="s">
        <v>170</v>
      </c>
      <c r="I1739" s="107">
        <f t="shared" si="634"/>
        <v>55.257950664746026</v>
      </c>
      <c r="J1739" s="108">
        <f t="shared" si="635"/>
        <v>0.27628975332373013</v>
      </c>
      <c r="K1739" s="126" t="str">
        <f t="shared" si="631"/>
        <v>DEJAR</v>
      </c>
      <c r="L1739" s="126" t="str">
        <f t="shared" si="632"/>
        <v>DEJAR</v>
      </c>
      <c r="M1739" s="126" t="str">
        <f t="shared" si="633"/>
        <v>DEJAR</v>
      </c>
    </row>
    <row r="1740" spans="1:13" x14ac:dyDescent="0.25">
      <c r="A1740" s="96" t="s">
        <v>86</v>
      </c>
      <c r="B1740" s="96">
        <v>11</v>
      </c>
      <c r="C1740" s="96" t="s">
        <v>146</v>
      </c>
      <c r="D1740" s="97">
        <v>39.788769381109567</v>
      </c>
      <c r="E1740" s="98">
        <v>20</v>
      </c>
      <c r="F1740" s="113">
        <f t="shared" si="630"/>
        <v>1243.4030010250963</v>
      </c>
      <c r="G1740" s="98">
        <v>0.1</v>
      </c>
      <c r="H1740" s="96" t="s">
        <v>170</v>
      </c>
      <c r="I1740" s="107">
        <f t="shared" si="634"/>
        <v>887.3242648534698</v>
      </c>
      <c r="J1740" s="108">
        <f t="shared" si="635"/>
        <v>4.4366213242673487</v>
      </c>
      <c r="K1740" s="126" t="str">
        <f t="shared" si="631"/>
        <v>DEJAR</v>
      </c>
      <c r="L1740" s="126" t="str">
        <f t="shared" si="632"/>
        <v>DEJAR</v>
      </c>
      <c r="M1740" s="126" t="str">
        <f t="shared" si="633"/>
        <v>DEJAR</v>
      </c>
    </row>
    <row r="1741" spans="1:13" x14ac:dyDescent="0.25">
      <c r="A1741" s="96" t="s">
        <v>86</v>
      </c>
      <c r="B1741" s="96">
        <v>12</v>
      </c>
      <c r="C1741" s="96" t="s">
        <v>106</v>
      </c>
      <c r="D1741" s="97">
        <v>10.18592496156405</v>
      </c>
      <c r="E1741" s="98">
        <v>6</v>
      </c>
      <c r="F1741" s="113">
        <f t="shared" si="630"/>
        <v>81.487659075180716</v>
      </c>
      <c r="G1741" s="98">
        <v>0.1</v>
      </c>
      <c r="H1741" s="96" t="s">
        <v>170</v>
      </c>
      <c r="I1741" s="107">
        <f t="shared" si="634"/>
        <v>34.483901639602834</v>
      </c>
      <c r="J1741" s="108">
        <f t="shared" si="635"/>
        <v>0.17241950819801416</v>
      </c>
      <c r="K1741" s="126" t="str">
        <f t="shared" si="631"/>
        <v>DEJAR</v>
      </c>
      <c r="L1741" s="126" t="str">
        <f t="shared" si="632"/>
        <v>DEJAR</v>
      </c>
      <c r="M1741" s="126" t="str">
        <f t="shared" si="633"/>
        <v>DEJAR</v>
      </c>
    </row>
    <row r="1742" spans="1:13" x14ac:dyDescent="0.25">
      <c r="A1742" s="96" t="s">
        <v>86</v>
      </c>
      <c r="B1742" s="96">
        <v>13</v>
      </c>
      <c r="C1742" s="96" t="s">
        <v>133</v>
      </c>
      <c r="D1742" s="97">
        <v>10.822545271661802</v>
      </c>
      <c r="E1742" s="98">
        <v>8</v>
      </c>
      <c r="F1742" s="113">
        <f t="shared" si="630"/>
        <v>91.99192762784071</v>
      </c>
      <c r="G1742" s="98">
        <v>0.1</v>
      </c>
      <c r="H1742" s="96" t="s">
        <v>170</v>
      </c>
      <c r="I1742" s="107">
        <f t="shared" si="634"/>
        <v>39.844803225585046</v>
      </c>
      <c r="J1742" s="108">
        <f t="shared" si="635"/>
        <v>0.19922401612792523</v>
      </c>
      <c r="K1742" s="126" t="str">
        <f t="shared" si="631"/>
        <v>DEJAR</v>
      </c>
      <c r="L1742" s="126" t="str">
        <f t="shared" si="632"/>
        <v>DEJAR</v>
      </c>
      <c r="M1742" s="126" t="str">
        <f t="shared" si="633"/>
        <v>DEJAR</v>
      </c>
    </row>
    <row r="1743" spans="1:13" x14ac:dyDescent="0.25">
      <c r="A1743" s="96" t="s">
        <v>86</v>
      </c>
      <c r="B1743" s="96">
        <v>14</v>
      </c>
      <c r="C1743" s="96" t="s">
        <v>107</v>
      </c>
      <c r="D1743" s="97">
        <v>16.870438217590458</v>
      </c>
      <c r="E1743" s="98">
        <v>8</v>
      </c>
      <c r="F1743" s="113">
        <f t="shared" si="630"/>
        <v>223.53401791228774</v>
      </c>
      <c r="G1743" s="98">
        <v>0.1</v>
      </c>
      <c r="H1743" s="96" t="s">
        <v>170</v>
      </c>
      <c r="I1743" s="107">
        <f t="shared" si="634"/>
        <v>114.79028939810112</v>
      </c>
      <c r="J1743" s="108">
        <f t="shared" si="635"/>
        <v>0.5739514469905056</v>
      </c>
      <c r="K1743" s="126" t="str">
        <f t="shared" si="631"/>
        <v>DEJAR</v>
      </c>
      <c r="L1743" s="126" t="str">
        <f t="shared" si="632"/>
        <v>DEJAR</v>
      </c>
      <c r="M1743" s="126" t="str">
        <f t="shared" si="633"/>
        <v>DEJAR</v>
      </c>
    </row>
    <row r="1744" spans="1:13" x14ac:dyDescent="0.25">
      <c r="A1744" s="96" t="s">
        <v>86</v>
      </c>
      <c r="B1744" s="96">
        <v>15</v>
      </c>
      <c r="C1744" s="96" t="s">
        <v>100</v>
      </c>
      <c r="D1744" s="97">
        <v>13.687336667101691</v>
      </c>
      <c r="E1744" s="98">
        <v>5</v>
      </c>
      <c r="F1744" s="113">
        <f t="shared" si="630"/>
        <v>147.13933752930578</v>
      </c>
      <c r="G1744" s="98">
        <v>0.1</v>
      </c>
      <c r="H1744" s="96" t="s">
        <v>170</v>
      </c>
      <c r="I1744" s="107">
        <f t="shared" si="634"/>
        <v>69.737242592229606</v>
      </c>
      <c r="J1744" s="108">
        <f t="shared" si="635"/>
        <v>0.34868621296114799</v>
      </c>
      <c r="K1744" s="126" t="str">
        <f t="shared" si="631"/>
        <v>DEJAR</v>
      </c>
      <c r="L1744" s="126" t="str">
        <f t="shared" si="632"/>
        <v>DEJAR</v>
      </c>
      <c r="M1744" s="126" t="str">
        <f t="shared" si="633"/>
        <v>DEJAR</v>
      </c>
    </row>
    <row r="1745" spans="1:13" x14ac:dyDescent="0.25">
      <c r="A1745" s="96" t="s">
        <v>86</v>
      </c>
      <c r="B1745" s="96">
        <v>16</v>
      </c>
      <c r="C1745" s="96" t="s">
        <v>133</v>
      </c>
      <c r="D1745" s="97">
        <v>13.369026512052814</v>
      </c>
      <c r="E1745" s="98">
        <v>5</v>
      </c>
      <c r="F1745" s="113">
        <f t="shared" si="630"/>
        <v>140.37522520372926</v>
      </c>
      <c r="G1745" s="98">
        <v>0.1</v>
      </c>
      <c r="H1745" s="96" t="s">
        <v>170</v>
      </c>
      <c r="I1745" s="107">
        <f t="shared" si="634"/>
        <v>65.933675901847053</v>
      </c>
      <c r="J1745" s="108">
        <f t="shared" si="635"/>
        <v>0.32966837950923522</v>
      </c>
      <c r="K1745" s="126" t="str">
        <f t="shared" si="631"/>
        <v>DEJAR</v>
      </c>
      <c r="L1745" s="126" t="str">
        <f t="shared" si="632"/>
        <v>DEJAR</v>
      </c>
      <c r="M1745" s="126" t="str">
        <f t="shared" si="633"/>
        <v>DEJAR</v>
      </c>
    </row>
    <row r="1746" spans="1:13" x14ac:dyDescent="0.25">
      <c r="A1746" s="96" t="s">
        <v>86</v>
      </c>
      <c r="B1746" s="96">
        <v>17</v>
      </c>
      <c r="C1746" s="96" t="s">
        <v>149</v>
      </c>
      <c r="D1746" s="97">
        <v>17.507058527688208</v>
      </c>
      <c r="E1746" s="98">
        <v>8</v>
      </c>
      <c r="F1746" s="113">
        <f t="shared" si="630"/>
        <v>240.72282099845862</v>
      </c>
      <c r="G1746" s="98">
        <v>0.1</v>
      </c>
      <c r="H1746" s="96" t="s">
        <v>170</v>
      </c>
      <c r="I1746" s="107">
        <f t="shared" si="634"/>
        <v>125.38576871607694</v>
      </c>
      <c r="J1746" s="108">
        <f t="shared" si="635"/>
        <v>0.62692884358038459</v>
      </c>
      <c r="K1746" s="126" t="str">
        <f t="shared" si="631"/>
        <v>DEJAR</v>
      </c>
      <c r="L1746" s="126" t="str">
        <f t="shared" si="632"/>
        <v>DEJAR</v>
      </c>
      <c r="M1746" s="126" t="str">
        <f t="shared" si="633"/>
        <v>DEJAR</v>
      </c>
    </row>
    <row r="1747" spans="1:13" x14ac:dyDescent="0.25">
      <c r="A1747" s="96" t="s">
        <v>86</v>
      </c>
      <c r="B1747" s="96">
        <v>18</v>
      </c>
      <c r="C1747" s="96" t="s">
        <v>96</v>
      </c>
      <c r="D1747" s="97">
        <v>14.642267132248321</v>
      </c>
      <c r="E1747" s="98">
        <v>8</v>
      </c>
      <c r="F1747" s="113">
        <f t="shared" si="630"/>
        <v>168.38660801082264</v>
      </c>
      <c r="G1747" s="98">
        <v>0.1</v>
      </c>
      <c r="H1747" s="96" t="s">
        <v>170</v>
      </c>
      <c r="I1747" s="107">
        <f t="shared" si="634"/>
        <v>81.898564993474494</v>
      </c>
      <c r="J1747" s="108">
        <f t="shared" si="635"/>
        <v>0.40949282496737244</v>
      </c>
      <c r="K1747" s="126" t="str">
        <f t="shared" si="631"/>
        <v>DEJAR</v>
      </c>
      <c r="L1747" s="126" t="str">
        <f t="shared" si="632"/>
        <v>DEJAR</v>
      </c>
      <c r="M1747" s="126" t="str">
        <f t="shared" si="633"/>
        <v>DEJAR</v>
      </c>
    </row>
    <row r="1748" spans="1:13" x14ac:dyDescent="0.25">
      <c r="A1748" s="96" t="s">
        <v>86</v>
      </c>
      <c r="B1748" s="96">
        <v>19</v>
      </c>
      <c r="C1748" s="96" t="s">
        <v>146</v>
      </c>
      <c r="D1748" s="97">
        <v>42.0169404664517</v>
      </c>
      <c r="E1748" s="98">
        <v>20</v>
      </c>
      <c r="F1748" s="113">
        <f t="shared" si="630"/>
        <v>1386.5634489511215</v>
      </c>
      <c r="G1748" s="98">
        <v>0.1</v>
      </c>
      <c r="H1748" s="96" t="s">
        <v>170</v>
      </c>
      <c r="I1748" s="107">
        <f t="shared" si="634"/>
        <v>1010.3818673021808</v>
      </c>
      <c r="J1748" s="108">
        <f t="shared" si="635"/>
        <v>5.0519093365109029</v>
      </c>
      <c r="K1748" s="126" t="str">
        <f t="shared" si="631"/>
        <v>DEJAR</v>
      </c>
      <c r="L1748" s="126" t="str">
        <f t="shared" si="632"/>
        <v>DEJAR</v>
      </c>
      <c r="M1748" s="126" t="str">
        <f t="shared" si="633"/>
        <v>DEJAR</v>
      </c>
    </row>
    <row r="1749" spans="1:13" x14ac:dyDescent="0.25">
      <c r="A1749" s="96" t="s">
        <v>86</v>
      </c>
      <c r="B1749" s="96">
        <v>21</v>
      </c>
      <c r="C1749" s="96" t="s">
        <v>146</v>
      </c>
      <c r="D1749" s="97">
        <v>64.935271629970813</v>
      </c>
      <c r="E1749" s="98">
        <v>25</v>
      </c>
      <c r="F1749" s="113">
        <f t="shared" si="630"/>
        <v>3311.709394602266</v>
      </c>
      <c r="G1749" s="98">
        <v>0.1</v>
      </c>
      <c r="H1749" s="96" t="s">
        <v>170</v>
      </c>
      <c r="I1749" s="107">
        <f t="shared" si="634"/>
        <v>2851.6943370417075</v>
      </c>
      <c r="J1749" s="108">
        <f t="shared" si="635"/>
        <v>14.258471685208537</v>
      </c>
      <c r="K1749" s="126" t="str">
        <f t="shared" si="631"/>
        <v>DEJAR</v>
      </c>
      <c r="L1749" s="126" t="str">
        <f t="shared" si="632"/>
        <v>DEJAR</v>
      </c>
      <c r="M1749" s="126" t="str">
        <f t="shared" si="633"/>
        <v>DEJAR</v>
      </c>
    </row>
    <row r="1750" spans="1:13" x14ac:dyDescent="0.25">
      <c r="A1750" s="96" t="s">
        <v>86</v>
      </c>
      <c r="B1750" s="96">
        <v>23</v>
      </c>
      <c r="C1750" s="96" t="s">
        <v>150</v>
      </c>
      <c r="D1750" s="97">
        <v>21.963400698372482</v>
      </c>
      <c r="E1750" s="98">
        <v>10</v>
      </c>
      <c r="F1750" s="113">
        <f t="shared" si="630"/>
        <v>378.86986802435092</v>
      </c>
      <c r="G1750" s="98">
        <v>0.1</v>
      </c>
      <c r="H1750" s="96" t="s">
        <v>170</v>
      </c>
      <c r="I1750" s="107">
        <f t="shared" si="634"/>
        <v>215.27399434582907</v>
      </c>
      <c r="J1750" s="108">
        <f t="shared" si="635"/>
        <v>1.0763699717291453</v>
      </c>
      <c r="K1750" s="126" t="str">
        <f t="shared" si="631"/>
        <v>DEJAR</v>
      </c>
      <c r="L1750" s="126" t="str">
        <f t="shared" si="632"/>
        <v>DEJAR</v>
      </c>
      <c r="M1750" s="126" t="str">
        <f t="shared" si="633"/>
        <v>DEJAR</v>
      </c>
    </row>
    <row r="1751" spans="1:13" x14ac:dyDescent="0.25">
      <c r="A1751" s="96" t="s">
        <v>86</v>
      </c>
      <c r="B1751" s="96">
        <v>25</v>
      </c>
      <c r="C1751" s="96" t="s">
        <v>146</v>
      </c>
      <c r="D1751" s="97">
        <v>86.580362173294418</v>
      </c>
      <c r="E1751" s="98">
        <v>25</v>
      </c>
      <c r="F1751" s="113">
        <f t="shared" si="630"/>
        <v>5887.4833681818054</v>
      </c>
      <c r="G1751" s="98">
        <v>0.1</v>
      </c>
      <c r="H1751" s="96" t="s">
        <v>170</v>
      </c>
      <c r="I1751" s="107">
        <f t="shared" si="634"/>
        <v>5661.0331923128379</v>
      </c>
      <c r="J1751" s="108">
        <f t="shared" si="635"/>
        <v>28.305165961564185</v>
      </c>
      <c r="K1751" s="126" t="str">
        <f t="shared" si="631"/>
        <v>DEJAR</v>
      </c>
      <c r="L1751" s="126" t="str">
        <f t="shared" si="632"/>
        <v>DEJAR</v>
      </c>
      <c r="M1751" s="126" t="str">
        <f t="shared" si="633"/>
        <v>DEJAR</v>
      </c>
    </row>
    <row r="1752" spans="1:13" x14ac:dyDescent="0.25">
      <c r="A1752" s="96" t="s">
        <v>86</v>
      </c>
      <c r="B1752" s="96">
        <v>27</v>
      </c>
      <c r="C1752" s="96" t="s">
        <v>147</v>
      </c>
      <c r="D1752" s="97">
        <v>43.926801396744963</v>
      </c>
      <c r="E1752" s="98">
        <v>25</v>
      </c>
      <c r="F1752" s="113">
        <f t="shared" si="630"/>
        <v>1515.4794720974037</v>
      </c>
      <c r="G1752" s="98">
        <v>0.1</v>
      </c>
      <c r="H1752" s="96" t="s">
        <v>169</v>
      </c>
      <c r="I1752" s="105">
        <f>0.15991*D1752^2.32764</f>
        <v>1065.5128806362816</v>
      </c>
      <c r="J1752" s="105">
        <f>(I1752/1000)*0.5/G1752</f>
        <v>5.327564403181408</v>
      </c>
      <c r="K1752" s="126" t="str">
        <f t="shared" si="631"/>
        <v>DEJAR</v>
      </c>
      <c r="L1752" s="126" t="str">
        <f t="shared" si="632"/>
        <v>DEJAR</v>
      </c>
      <c r="M1752" s="126" t="str">
        <f t="shared" si="633"/>
        <v>DEJAR</v>
      </c>
    </row>
    <row r="1753" spans="1:13" x14ac:dyDescent="0.25">
      <c r="A1753" s="96" t="s">
        <v>86</v>
      </c>
      <c r="B1753" s="96">
        <v>28</v>
      </c>
      <c r="C1753" s="96" t="s">
        <v>146</v>
      </c>
      <c r="D1753" s="97">
        <v>39.788769381109567</v>
      </c>
      <c r="E1753" s="98">
        <v>20</v>
      </c>
      <c r="F1753" s="113">
        <f t="shared" si="630"/>
        <v>1243.4030010250963</v>
      </c>
      <c r="G1753" s="98">
        <v>0.1</v>
      </c>
      <c r="H1753" s="96" t="s">
        <v>170</v>
      </c>
      <c r="I1753" s="107">
        <f t="shared" ref="I1753:I1792" si="636">0.13647*D1753^2.38351</f>
        <v>887.3242648534698</v>
      </c>
      <c r="J1753" s="108">
        <f t="shared" ref="J1753:J1792" si="637">(I1753/1000)*0.5/G1753</f>
        <v>4.4366213242673487</v>
      </c>
      <c r="K1753" s="126" t="str">
        <f t="shared" si="631"/>
        <v>DEJAR</v>
      </c>
      <c r="L1753" s="126" t="str">
        <f t="shared" si="632"/>
        <v>DEJAR</v>
      </c>
      <c r="M1753" s="126" t="str">
        <f t="shared" si="633"/>
        <v>DEJAR</v>
      </c>
    </row>
    <row r="1754" spans="1:13" x14ac:dyDescent="0.25">
      <c r="A1754" s="96" t="s">
        <v>86</v>
      </c>
      <c r="B1754" s="96">
        <v>29</v>
      </c>
      <c r="C1754" s="96" t="s">
        <v>99</v>
      </c>
      <c r="D1754" s="97">
        <v>13.050716357003939</v>
      </c>
      <c r="E1754" s="98">
        <v>10</v>
      </c>
      <c r="F1754" s="113">
        <f t="shared" si="630"/>
        <v>133.77026846228395</v>
      </c>
      <c r="G1754" s="98">
        <v>0.1</v>
      </c>
      <c r="H1754" s="96" t="s">
        <v>170</v>
      </c>
      <c r="I1754" s="107">
        <f t="shared" si="636"/>
        <v>62.253363811848104</v>
      </c>
      <c r="J1754" s="108">
        <f t="shared" si="637"/>
        <v>0.31126681905924047</v>
      </c>
      <c r="K1754" s="126" t="str">
        <f t="shared" si="631"/>
        <v>DEJAR</v>
      </c>
      <c r="L1754" s="126" t="str">
        <f t="shared" si="632"/>
        <v>DEJAR</v>
      </c>
      <c r="M1754" s="126" t="str">
        <f t="shared" si="633"/>
        <v>DEJAR</v>
      </c>
    </row>
    <row r="1755" spans="1:13" x14ac:dyDescent="0.25">
      <c r="A1755" s="96" t="s">
        <v>86</v>
      </c>
      <c r="B1755" s="96">
        <v>30</v>
      </c>
      <c r="C1755" s="96" t="s">
        <v>99</v>
      </c>
      <c r="D1755" s="97">
        <v>11.459165581759555</v>
      </c>
      <c r="E1755" s="98">
        <v>10</v>
      </c>
      <c r="F1755" s="113">
        <f t="shared" si="630"/>
        <v>103.13281851702557</v>
      </c>
      <c r="G1755" s="98">
        <v>0.1</v>
      </c>
      <c r="H1755" s="96" t="s">
        <v>170</v>
      </c>
      <c r="I1755" s="107">
        <f t="shared" si="636"/>
        <v>45.660319539408313</v>
      </c>
      <c r="J1755" s="108">
        <f t="shared" si="637"/>
        <v>0.22830159769704156</v>
      </c>
      <c r="K1755" s="126" t="str">
        <f t="shared" si="631"/>
        <v>DEJAR</v>
      </c>
      <c r="L1755" s="126" t="str">
        <f t="shared" si="632"/>
        <v>DEJAR</v>
      </c>
      <c r="M1755" s="126" t="str">
        <f t="shared" si="633"/>
        <v>DEJAR</v>
      </c>
    </row>
    <row r="1756" spans="1:13" x14ac:dyDescent="0.25">
      <c r="A1756" s="96" t="s">
        <v>86</v>
      </c>
      <c r="B1756" s="96">
        <v>31</v>
      </c>
      <c r="C1756" s="96" t="s">
        <v>146</v>
      </c>
      <c r="D1756" s="97">
        <v>87.535292638441049</v>
      </c>
      <c r="E1756" s="98">
        <v>25</v>
      </c>
      <c r="F1756" s="113">
        <f t="shared" si="630"/>
        <v>6018.0705249614657</v>
      </c>
      <c r="G1756" s="98">
        <v>0.1</v>
      </c>
      <c r="H1756" s="96" t="s">
        <v>170</v>
      </c>
      <c r="I1756" s="107">
        <f t="shared" si="636"/>
        <v>5810.9915231329005</v>
      </c>
      <c r="J1756" s="108">
        <f t="shared" si="637"/>
        <v>29.054957615664499</v>
      </c>
      <c r="K1756" s="126" t="str">
        <f t="shared" si="631"/>
        <v>DEJAR</v>
      </c>
      <c r="L1756" s="126" t="str">
        <f t="shared" si="632"/>
        <v>DEJAR</v>
      </c>
      <c r="M1756" s="126" t="str">
        <f t="shared" si="633"/>
        <v>DEJAR</v>
      </c>
    </row>
    <row r="1757" spans="1:13" x14ac:dyDescent="0.25">
      <c r="A1757" s="96" t="s">
        <v>87</v>
      </c>
      <c r="B1757" s="96">
        <v>1</v>
      </c>
      <c r="C1757" s="96" t="s">
        <v>151</v>
      </c>
      <c r="D1757" s="97">
        <v>23.236641318567987</v>
      </c>
      <c r="E1757" s="98">
        <v>5</v>
      </c>
      <c r="F1757" s="113">
        <f t="shared" si="630"/>
        <v>424.07005391761521</v>
      </c>
      <c r="G1757" s="98">
        <v>0.1</v>
      </c>
      <c r="H1757" s="96" t="s">
        <v>170</v>
      </c>
      <c r="I1757" s="107">
        <f t="shared" si="636"/>
        <v>246.22097298081303</v>
      </c>
      <c r="J1757" s="108">
        <f t="shared" si="637"/>
        <v>1.231104864904065</v>
      </c>
      <c r="K1757" s="126" t="str">
        <f t="shared" si="631"/>
        <v>DEJAR</v>
      </c>
      <c r="L1757" s="126" t="str">
        <f t="shared" si="632"/>
        <v>DEJAR</v>
      </c>
      <c r="M1757" s="126" t="str">
        <f t="shared" si="633"/>
        <v>DEJAR</v>
      </c>
    </row>
    <row r="1758" spans="1:13" x14ac:dyDescent="0.25">
      <c r="A1758" s="96" t="s">
        <v>87</v>
      </c>
      <c r="B1758" s="96">
        <v>2</v>
      </c>
      <c r="C1758" s="96" t="s">
        <v>150</v>
      </c>
      <c r="D1758" s="97">
        <v>14.642267132248321</v>
      </c>
      <c r="E1758" s="98">
        <v>10</v>
      </c>
      <c r="F1758" s="113">
        <f t="shared" si="630"/>
        <v>168.38660801082264</v>
      </c>
      <c r="G1758" s="98">
        <v>0.1</v>
      </c>
      <c r="H1758" s="96" t="s">
        <v>170</v>
      </c>
      <c r="I1758" s="107">
        <f t="shared" si="636"/>
        <v>81.898564993474494</v>
      </c>
      <c r="J1758" s="108">
        <f t="shared" si="637"/>
        <v>0.40949282496737244</v>
      </c>
      <c r="K1758" s="126" t="str">
        <f t="shared" si="631"/>
        <v>DEJAR</v>
      </c>
      <c r="L1758" s="126" t="str">
        <f t="shared" si="632"/>
        <v>DEJAR</v>
      </c>
      <c r="M1758" s="126" t="str">
        <f t="shared" si="633"/>
        <v>DEJAR</v>
      </c>
    </row>
    <row r="1759" spans="1:13" x14ac:dyDescent="0.25">
      <c r="A1759" s="96" t="s">
        <v>87</v>
      </c>
      <c r="B1759" s="96">
        <v>3</v>
      </c>
      <c r="C1759" s="96" t="s">
        <v>152</v>
      </c>
      <c r="D1759" s="97">
        <v>18.46198899283484</v>
      </c>
      <c r="E1759" s="98">
        <v>12</v>
      </c>
      <c r="F1759" s="113">
        <f t="shared" si="630"/>
        <v>267.69969250869912</v>
      </c>
      <c r="G1759" s="98">
        <v>0.1</v>
      </c>
      <c r="H1759" s="96" t="s">
        <v>170</v>
      </c>
      <c r="I1759" s="107">
        <f t="shared" si="636"/>
        <v>142.30646473399739</v>
      </c>
      <c r="J1759" s="108">
        <f t="shared" si="637"/>
        <v>0.71153232366998687</v>
      </c>
      <c r="K1759" s="126" t="str">
        <f t="shared" si="631"/>
        <v>DEJAR</v>
      </c>
      <c r="L1759" s="126" t="str">
        <f t="shared" si="632"/>
        <v>DEJAR</v>
      </c>
      <c r="M1759" s="126" t="str">
        <f t="shared" si="633"/>
        <v>DEJAR</v>
      </c>
    </row>
    <row r="1760" spans="1:13" x14ac:dyDescent="0.25">
      <c r="A1760" s="96" t="s">
        <v>87</v>
      </c>
      <c r="B1760" s="96">
        <v>4</v>
      </c>
      <c r="C1760" s="96" t="s">
        <v>138</v>
      </c>
      <c r="D1760" s="97">
        <v>22.91833116351911</v>
      </c>
      <c r="E1760" s="98">
        <v>8</v>
      </c>
      <c r="F1760" s="113">
        <f t="shared" si="630"/>
        <v>412.53127406810228</v>
      </c>
      <c r="G1760" s="98">
        <v>0.1</v>
      </c>
      <c r="H1760" s="96" t="s">
        <v>170</v>
      </c>
      <c r="I1760" s="107">
        <f t="shared" si="636"/>
        <v>238.25770348900747</v>
      </c>
      <c r="J1760" s="108">
        <f t="shared" si="637"/>
        <v>1.1912885174450372</v>
      </c>
      <c r="K1760" s="126" t="str">
        <f t="shared" si="631"/>
        <v>DEJAR</v>
      </c>
      <c r="L1760" s="126" t="str">
        <f t="shared" si="632"/>
        <v>DEJAR</v>
      </c>
      <c r="M1760" s="126" t="str">
        <f t="shared" si="633"/>
        <v>DEJAR</v>
      </c>
    </row>
    <row r="1761" spans="1:13" x14ac:dyDescent="0.25">
      <c r="A1761" s="96" t="s">
        <v>87</v>
      </c>
      <c r="B1761" s="96">
        <v>5</v>
      </c>
      <c r="C1761" s="96" t="s">
        <v>148</v>
      </c>
      <c r="D1761" s="97">
        <v>16.870438217590458</v>
      </c>
      <c r="E1761" s="98">
        <v>10</v>
      </c>
      <c r="F1761" s="113">
        <f t="shared" si="630"/>
        <v>223.53401791228774</v>
      </c>
      <c r="G1761" s="98">
        <v>0.1</v>
      </c>
      <c r="H1761" s="96" t="s">
        <v>170</v>
      </c>
      <c r="I1761" s="107">
        <f t="shared" si="636"/>
        <v>114.79028939810112</v>
      </c>
      <c r="J1761" s="108">
        <f t="shared" si="637"/>
        <v>0.5739514469905056</v>
      </c>
      <c r="K1761" s="126" t="str">
        <f t="shared" si="631"/>
        <v>DEJAR</v>
      </c>
      <c r="L1761" s="126" t="str">
        <f t="shared" si="632"/>
        <v>DEJAR</v>
      </c>
      <c r="M1761" s="126" t="str">
        <f t="shared" si="633"/>
        <v>DEJAR</v>
      </c>
    </row>
    <row r="1762" spans="1:13" x14ac:dyDescent="0.25">
      <c r="A1762" s="96" t="s">
        <v>87</v>
      </c>
      <c r="B1762" s="96">
        <v>8</v>
      </c>
      <c r="C1762" s="96" t="s">
        <v>148</v>
      </c>
      <c r="D1762" s="97">
        <v>13.687336667101691</v>
      </c>
      <c r="E1762" s="98">
        <v>5</v>
      </c>
      <c r="F1762" s="113">
        <f t="shared" si="630"/>
        <v>147.13933752930578</v>
      </c>
      <c r="G1762" s="98">
        <v>0.1</v>
      </c>
      <c r="H1762" s="96" t="s">
        <v>170</v>
      </c>
      <c r="I1762" s="107">
        <f t="shared" si="636"/>
        <v>69.737242592229606</v>
      </c>
      <c r="J1762" s="108">
        <f t="shared" si="637"/>
        <v>0.34868621296114799</v>
      </c>
      <c r="K1762" s="126" t="str">
        <f t="shared" si="631"/>
        <v>DEJAR</v>
      </c>
      <c r="L1762" s="126" t="str">
        <f t="shared" si="632"/>
        <v>DEJAR</v>
      </c>
      <c r="M1762" s="126" t="str">
        <f t="shared" si="633"/>
        <v>DEJAR</v>
      </c>
    </row>
    <row r="1763" spans="1:13" x14ac:dyDescent="0.25">
      <c r="A1763" s="96" t="s">
        <v>87</v>
      </c>
      <c r="B1763" s="96">
        <v>9</v>
      </c>
      <c r="C1763" s="96" t="s">
        <v>100</v>
      </c>
      <c r="D1763" s="97">
        <v>22.91833116351911</v>
      </c>
      <c r="E1763" s="98">
        <v>8</v>
      </c>
      <c r="F1763" s="113">
        <f t="shared" si="630"/>
        <v>412.53127406810228</v>
      </c>
      <c r="G1763" s="98">
        <v>0.1</v>
      </c>
      <c r="H1763" s="96" t="s">
        <v>170</v>
      </c>
      <c r="I1763" s="107">
        <f t="shared" si="636"/>
        <v>238.25770348900747</v>
      </c>
      <c r="J1763" s="108">
        <f t="shared" si="637"/>
        <v>1.1912885174450372</v>
      </c>
      <c r="K1763" s="126" t="str">
        <f t="shared" si="631"/>
        <v>DEJAR</v>
      </c>
      <c r="L1763" s="126" t="str">
        <f t="shared" si="632"/>
        <v>DEJAR</v>
      </c>
      <c r="M1763" s="126" t="str">
        <f t="shared" si="633"/>
        <v>DEJAR</v>
      </c>
    </row>
    <row r="1764" spans="1:13" x14ac:dyDescent="0.25">
      <c r="A1764" s="96" t="s">
        <v>87</v>
      </c>
      <c r="B1764" s="96">
        <v>10</v>
      </c>
      <c r="C1764" s="96" t="s">
        <v>152</v>
      </c>
      <c r="D1764" s="97">
        <v>12.732406201955062</v>
      </c>
      <c r="E1764" s="98">
        <v>10</v>
      </c>
      <c r="F1764" s="113">
        <f t="shared" si="630"/>
        <v>127.32446730496986</v>
      </c>
      <c r="G1764" s="98">
        <v>0.1</v>
      </c>
      <c r="H1764" s="96" t="s">
        <v>170</v>
      </c>
      <c r="I1764" s="107">
        <f t="shared" si="636"/>
        <v>58.695172426043968</v>
      </c>
      <c r="J1764" s="108">
        <f t="shared" si="637"/>
        <v>0.29347586213021981</v>
      </c>
      <c r="K1764" s="126" t="str">
        <f t="shared" si="631"/>
        <v>DEJAR</v>
      </c>
      <c r="L1764" s="126" t="str">
        <f t="shared" si="632"/>
        <v>DEJAR</v>
      </c>
      <c r="M1764" s="126" t="str">
        <f t="shared" si="633"/>
        <v>DEJAR</v>
      </c>
    </row>
    <row r="1765" spans="1:13" x14ac:dyDescent="0.25">
      <c r="A1765" s="96" t="s">
        <v>87</v>
      </c>
      <c r="B1765" s="96">
        <v>11</v>
      </c>
      <c r="C1765" s="96" t="s">
        <v>148</v>
      </c>
      <c r="D1765" s="97">
        <v>14.005646822150567</v>
      </c>
      <c r="E1765" s="98">
        <v>5</v>
      </c>
      <c r="F1765" s="113">
        <f t="shared" si="630"/>
        <v>154.06260543901348</v>
      </c>
      <c r="G1765" s="98">
        <v>0.1</v>
      </c>
      <c r="H1765" s="96" t="s">
        <v>170</v>
      </c>
      <c r="I1765" s="107">
        <f t="shared" si="636"/>
        <v>73.665181252498542</v>
      </c>
      <c r="J1765" s="108">
        <f t="shared" si="637"/>
        <v>0.36832590626249273</v>
      </c>
      <c r="K1765" s="126" t="str">
        <f t="shared" si="631"/>
        <v>DEJAR</v>
      </c>
      <c r="L1765" s="126" t="str">
        <f t="shared" si="632"/>
        <v>DEJAR</v>
      </c>
      <c r="M1765" s="126" t="str">
        <f t="shared" si="633"/>
        <v>DEJAR</v>
      </c>
    </row>
    <row r="1766" spans="1:13" x14ac:dyDescent="0.25">
      <c r="A1766" s="96" t="s">
        <v>87</v>
      </c>
      <c r="B1766" s="96">
        <v>12</v>
      </c>
      <c r="C1766" s="96" t="s">
        <v>138</v>
      </c>
      <c r="D1766" s="97">
        <v>23.236641318567987</v>
      </c>
      <c r="E1766" s="98">
        <v>8</v>
      </c>
      <c r="F1766" s="113">
        <f t="shared" si="630"/>
        <v>424.07005391761521</v>
      </c>
      <c r="G1766" s="98">
        <v>0.1</v>
      </c>
      <c r="H1766" s="96" t="s">
        <v>170</v>
      </c>
      <c r="I1766" s="107">
        <f t="shared" si="636"/>
        <v>246.22097298081303</v>
      </c>
      <c r="J1766" s="108">
        <f t="shared" si="637"/>
        <v>1.231104864904065</v>
      </c>
      <c r="K1766" s="126" t="str">
        <f t="shared" si="631"/>
        <v>DEJAR</v>
      </c>
      <c r="L1766" s="126" t="str">
        <f t="shared" si="632"/>
        <v>DEJAR</v>
      </c>
      <c r="M1766" s="126" t="str">
        <f t="shared" si="633"/>
        <v>DEJAR</v>
      </c>
    </row>
    <row r="1767" spans="1:13" x14ac:dyDescent="0.25">
      <c r="A1767" s="96" t="s">
        <v>87</v>
      </c>
      <c r="B1767" s="96">
        <v>13</v>
      </c>
      <c r="C1767" s="96" t="s">
        <v>138</v>
      </c>
      <c r="D1767" s="97">
        <v>55.704277133553397</v>
      </c>
      <c r="E1767" s="98">
        <v>25</v>
      </c>
      <c r="F1767" s="113">
        <f t="shared" si="630"/>
        <v>2437.0698820091889</v>
      </c>
      <c r="G1767" s="98">
        <v>0.1</v>
      </c>
      <c r="H1767" s="96" t="s">
        <v>170</v>
      </c>
      <c r="I1767" s="107">
        <f t="shared" si="636"/>
        <v>1978.7001753536695</v>
      </c>
      <c r="J1767" s="108">
        <f t="shared" si="637"/>
        <v>9.8935008767683463</v>
      </c>
      <c r="K1767" s="126" t="str">
        <f t="shared" si="631"/>
        <v>DEJAR</v>
      </c>
      <c r="L1767" s="126" t="str">
        <f t="shared" si="632"/>
        <v>DEJAR</v>
      </c>
      <c r="M1767" s="126" t="str">
        <f t="shared" si="633"/>
        <v>DEJAR</v>
      </c>
    </row>
    <row r="1768" spans="1:13" x14ac:dyDescent="0.25">
      <c r="A1768" s="96" t="s">
        <v>87</v>
      </c>
      <c r="B1768" s="96">
        <v>15</v>
      </c>
      <c r="C1768" s="96" t="s">
        <v>151</v>
      </c>
      <c r="D1768" s="97">
        <v>29.284534264496642</v>
      </c>
      <c r="E1768" s="98">
        <v>10</v>
      </c>
      <c r="F1768" s="113">
        <f t="shared" si="630"/>
        <v>673.54643204329057</v>
      </c>
      <c r="G1768" s="98">
        <v>0.1</v>
      </c>
      <c r="H1768" s="96" t="s">
        <v>170</v>
      </c>
      <c r="I1768" s="107">
        <f t="shared" si="636"/>
        <v>427.35057947961337</v>
      </c>
      <c r="J1768" s="108">
        <f t="shared" si="637"/>
        <v>2.1367528973980665</v>
      </c>
      <c r="K1768" s="126" t="str">
        <f t="shared" si="631"/>
        <v>DEJAR</v>
      </c>
      <c r="L1768" s="126" t="str">
        <f t="shared" si="632"/>
        <v>DEJAR</v>
      </c>
      <c r="M1768" s="126" t="str">
        <f t="shared" si="633"/>
        <v>DEJAR</v>
      </c>
    </row>
    <row r="1769" spans="1:13" x14ac:dyDescent="0.25">
      <c r="A1769" s="96" t="s">
        <v>87</v>
      </c>
      <c r="B1769" s="96">
        <v>16</v>
      </c>
      <c r="C1769" s="96" t="s">
        <v>115</v>
      </c>
      <c r="D1769" s="97">
        <v>14.005646822150567</v>
      </c>
      <c r="E1769" s="98">
        <v>8</v>
      </c>
      <c r="F1769" s="113">
        <f t="shared" si="630"/>
        <v>154.06260543901348</v>
      </c>
      <c r="G1769" s="98">
        <v>0.1</v>
      </c>
      <c r="H1769" s="96" t="s">
        <v>170</v>
      </c>
      <c r="I1769" s="107">
        <f t="shared" si="636"/>
        <v>73.665181252498542</v>
      </c>
      <c r="J1769" s="108">
        <f t="shared" si="637"/>
        <v>0.36832590626249273</v>
      </c>
      <c r="K1769" s="126" t="str">
        <f t="shared" si="631"/>
        <v>DEJAR</v>
      </c>
      <c r="L1769" s="126" t="str">
        <f t="shared" si="632"/>
        <v>DEJAR</v>
      </c>
      <c r="M1769" s="126" t="str">
        <f t="shared" si="633"/>
        <v>DEJAR</v>
      </c>
    </row>
    <row r="1770" spans="1:13" x14ac:dyDescent="0.25">
      <c r="A1770" s="96" t="s">
        <v>87</v>
      </c>
      <c r="B1770" s="96">
        <v>17</v>
      </c>
      <c r="C1770" s="96" t="s">
        <v>152</v>
      </c>
      <c r="D1770" s="97">
        <v>21.326780388274727</v>
      </c>
      <c r="E1770" s="98">
        <v>20</v>
      </c>
      <c r="F1770" s="113">
        <f t="shared" si="630"/>
        <v>357.22470858250597</v>
      </c>
      <c r="G1770" s="98">
        <v>0.1</v>
      </c>
      <c r="H1770" s="96" t="s">
        <v>170</v>
      </c>
      <c r="I1770" s="107">
        <f t="shared" si="636"/>
        <v>200.69840720192283</v>
      </c>
      <c r="J1770" s="108">
        <f t="shared" si="637"/>
        <v>1.003492036009614</v>
      </c>
      <c r="K1770" s="126" t="str">
        <f t="shared" si="631"/>
        <v>DEJAR</v>
      </c>
      <c r="L1770" s="126" t="str">
        <f t="shared" si="632"/>
        <v>DEJAR</v>
      </c>
      <c r="M1770" s="126" t="str">
        <f t="shared" si="633"/>
        <v>DEJAR</v>
      </c>
    </row>
    <row r="1771" spans="1:13" x14ac:dyDescent="0.25">
      <c r="A1771" s="96" t="s">
        <v>87</v>
      </c>
      <c r="B1771" s="96">
        <v>18</v>
      </c>
      <c r="C1771" s="96" t="s">
        <v>152</v>
      </c>
      <c r="D1771" s="97">
        <v>27.69298348925226</v>
      </c>
      <c r="E1771" s="98">
        <v>20</v>
      </c>
      <c r="F1771" s="113">
        <f t="shared" si="630"/>
        <v>602.32430814457302</v>
      </c>
      <c r="G1771" s="98">
        <v>0.1</v>
      </c>
      <c r="H1771" s="96" t="s">
        <v>170</v>
      </c>
      <c r="I1771" s="107">
        <f t="shared" si="636"/>
        <v>374.05882614625091</v>
      </c>
      <c r="J1771" s="108">
        <f t="shared" si="637"/>
        <v>1.8702941307312544</v>
      </c>
      <c r="K1771" s="126" t="str">
        <f t="shared" si="631"/>
        <v>DEJAR</v>
      </c>
      <c r="L1771" s="126" t="str">
        <f t="shared" si="632"/>
        <v>DEJAR</v>
      </c>
      <c r="M1771" s="126" t="str">
        <f t="shared" si="633"/>
        <v>DEJAR</v>
      </c>
    </row>
    <row r="1772" spans="1:13" x14ac:dyDescent="0.25">
      <c r="A1772" s="96" t="s">
        <v>87</v>
      </c>
      <c r="B1772" s="96">
        <v>20</v>
      </c>
      <c r="C1772" s="96" t="s">
        <v>151</v>
      </c>
      <c r="D1772" s="97">
        <v>23.554951473616864</v>
      </c>
      <c r="E1772" s="98">
        <v>8</v>
      </c>
      <c r="F1772" s="113">
        <f t="shared" si="630"/>
        <v>435.76798935125936</v>
      </c>
      <c r="G1772" s="98">
        <v>0.1</v>
      </c>
      <c r="H1772" s="96" t="s">
        <v>170</v>
      </c>
      <c r="I1772" s="107">
        <f t="shared" si="636"/>
        <v>254.33660458953207</v>
      </c>
      <c r="J1772" s="108">
        <f t="shared" si="637"/>
        <v>1.2716830229476601</v>
      </c>
      <c r="K1772" s="126" t="str">
        <f t="shared" si="631"/>
        <v>DEJAR</v>
      </c>
      <c r="L1772" s="126" t="str">
        <f t="shared" si="632"/>
        <v>DEJAR</v>
      </c>
      <c r="M1772" s="126" t="str">
        <f t="shared" si="633"/>
        <v>DEJAR</v>
      </c>
    </row>
    <row r="1773" spans="1:13" x14ac:dyDescent="0.25">
      <c r="A1773" s="96" t="s">
        <v>87</v>
      </c>
      <c r="B1773" s="96">
        <v>21</v>
      </c>
      <c r="C1773" s="96" t="s">
        <v>138</v>
      </c>
      <c r="D1773" s="97">
        <v>13.369026512052814</v>
      </c>
      <c r="E1773" s="98">
        <v>3</v>
      </c>
      <c r="F1773" s="113">
        <f t="shared" si="630"/>
        <v>140.37522520372926</v>
      </c>
      <c r="G1773" s="98">
        <v>0.1</v>
      </c>
      <c r="H1773" s="96" t="s">
        <v>170</v>
      </c>
      <c r="I1773" s="107">
        <f t="shared" si="636"/>
        <v>65.933675901847053</v>
      </c>
      <c r="J1773" s="108">
        <f t="shared" si="637"/>
        <v>0.32966837950923522</v>
      </c>
      <c r="K1773" s="126" t="str">
        <f t="shared" si="631"/>
        <v>DEJAR</v>
      </c>
      <c r="L1773" s="126" t="str">
        <f t="shared" si="632"/>
        <v>DEPURAR</v>
      </c>
      <c r="M1773" s="126" t="str">
        <f t="shared" si="633"/>
        <v>DEPURAR</v>
      </c>
    </row>
    <row r="1774" spans="1:13" x14ac:dyDescent="0.25">
      <c r="A1774" s="96" t="s">
        <v>87</v>
      </c>
      <c r="B1774" s="96">
        <v>22</v>
      </c>
      <c r="C1774" s="96" t="s">
        <v>150</v>
      </c>
      <c r="D1774" s="97">
        <v>38.515528760914059</v>
      </c>
      <c r="E1774" s="98">
        <v>20</v>
      </c>
      <c r="F1774" s="113">
        <f t="shared" si="630"/>
        <v>1165.0984536325395</v>
      </c>
      <c r="G1774" s="98">
        <v>0.1</v>
      </c>
      <c r="H1774" s="96" t="s">
        <v>170</v>
      </c>
      <c r="I1774" s="107">
        <f t="shared" si="636"/>
        <v>821.1379627389631</v>
      </c>
      <c r="J1774" s="108">
        <f t="shared" si="637"/>
        <v>4.1056898136948154</v>
      </c>
      <c r="K1774" s="126" t="str">
        <f t="shared" si="631"/>
        <v>DEJAR</v>
      </c>
      <c r="L1774" s="126" t="str">
        <f t="shared" si="632"/>
        <v>DEJAR</v>
      </c>
      <c r="M1774" s="126" t="str">
        <f t="shared" si="633"/>
        <v>DEJAR</v>
      </c>
    </row>
    <row r="1775" spans="1:13" x14ac:dyDescent="0.25">
      <c r="A1775" s="96" t="s">
        <v>87</v>
      </c>
      <c r="B1775" s="96">
        <v>23</v>
      </c>
      <c r="C1775" s="96" t="s">
        <v>106</v>
      </c>
      <c r="D1775" s="97">
        <v>10.822545271661802</v>
      </c>
      <c r="E1775" s="98">
        <v>5</v>
      </c>
      <c r="F1775" s="113">
        <f t="shared" si="630"/>
        <v>91.99192762784071</v>
      </c>
      <c r="G1775" s="98">
        <v>0.1</v>
      </c>
      <c r="H1775" s="96" t="s">
        <v>170</v>
      </c>
      <c r="I1775" s="107">
        <f t="shared" si="636"/>
        <v>39.844803225585046</v>
      </c>
      <c r="J1775" s="108">
        <f t="shared" si="637"/>
        <v>0.19922401612792523</v>
      </c>
      <c r="K1775" s="126" t="str">
        <f t="shared" si="631"/>
        <v>DEJAR</v>
      </c>
      <c r="L1775" s="126" t="str">
        <f t="shared" si="632"/>
        <v>DEJAR</v>
      </c>
      <c r="M1775" s="126" t="str">
        <f t="shared" si="633"/>
        <v>DEJAR</v>
      </c>
    </row>
    <row r="1776" spans="1:13" x14ac:dyDescent="0.25">
      <c r="A1776" s="96" t="s">
        <v>87</v>
      </c>
      <c r="B1776" s="96">
        <v>25</v>
      </c>
      <c r="C1776" s="96" t="s">
        <v>138</v>
      </c>
      <c r="D1776" s="97">
        <v>25.146502248861246</v>
      </c>
      <c r="E1776" s="98">
        <v>8</v>
      </c>
      <c r="F1776" s="113">
        <f t="shared" si="630"/>
        <v>496.64500028144801</v>
      </c>
      <c r="G1776" s="98">
        <v>0.1</v>
      </c>
      <c r="H1776" s="96" t="s">
        <v>170</v>
      </c>
      <c r="I1776" s="107">
        <f t="shared" si="636"/>
        <v>297.22786449051216</v>
      </c>
      <c r="J1776" s="108">
        <f t="shared" si="637"/>
        <v>1.4861393224525605</v>
      </c>
      <c r="K1776" s="126" t="str">
        <f t="shared" si="631"/>
        <v>DEJAR</v>
      </c>
      <c r="L1776" s="126" t="str">
        <f t="shared" si="632"/>
        <v>DEJAR</v>
      </c>
      <c r="M1776" s="126" t="str">
        <f t="shared" si="633"/>
        <v>DEJAR</v>
      </c>
    </row>
    <row r="1777" spans="1:13" x14ac:dyDescent="0.25">
      <c r="A1777" s="96" t="s">
        <v>87</v>
      </c>
      <c r="B1777" s="96">
        <v>26</v>
      </c>
      <c r="C1777" s="96" t="s">
        <v>150</v>
      </c>
      <c r="D1777" s="97">
        <v>13.687336667101691</v>
      </c>
      <c r="E1777" s="98">
        <v>8</v>
      </c>
      <c r="F1777" s="113">
        <f t="shared" si="630"/>
        <v>147.13933752930578</v>
      </c>
      <c r="G1777" s="98">
        <v>0.1</v>
      </c>
      <c r="H1777" s="96" t="s">
        <v>170</v>
      </c>
      <c r="I1777" s="107">
        <f t="shared" si="636"/>
        <v>69.737242592229606</v>
      </c>
      <c r="J1777" s="108">
        <f t="shared" si="637"/>
        <v>0.34868621296114799</v>
      </c>
      <c r="K1777" s="126" t="str">
        <f t="shared" si="631"/>
        <v>DEJAR</v>
      </c>
      <c r="L1777" s="126" t="str">
        <f t="shared" si="632"/>
        <v>DEJAR</v>
      </c>
      <c r="M1777" s="126" t="str">
        <f t="shared" si="633"/>
        <v>DEJAR</v>
      </c>
    </row>
    <row r="1778" spans="1:13" x14ac:dyDescent="0.25">
      <c r="A1778" s="96" t="s">
        <v>87</v>
      </c>
      <c r="B1778" s="96">
        <v>27</v>
      </c>
      <c r="C1778" s="96" t="s">
        <v>152</v>
      </c>
      <c r="D1778" s="97">
        <v>18.143678837785963</v>
      </c>
      <c r="E1778" s="98">
        <v>12</v>
      </c>
      <c r="F1778" s="113">
        <f t="shared" si="630"/>
        <v>258.54824642115443</v>
      </c>
      <c r="G1778" s="98">
        <v>0.1</v>
      </c>
      <c r="H1778" s="96" t="s">
        <v>170</v>
      </c>
      <c r="I1778" s="107">
        <f t="shared" si="636"/>
        <v>136.52797541331648</v>
      </c>
      <c r="J1778" s="108">
        <f t="shared" si="637"/>
        <v>0.68263987706658236</v>
      </c>
      <c r="K1778" s="126" t="str">
        <f t="shared" si="631"/>
        <v>DEJAR</v>
      </c>
      <c r="L1778" s="126" t="str">
        <f t="shared" si="632"/>
        <v>DEJAR</v>
      </c>
      <c r="M1778" s="126" t="str">
        <f t="shared" si="633"/>
        <v>DEJAR</v>
      </c>
    </row>
    <row r="1779" spans="1:13" x14ac:dyDescent="0.25">
      <c r="A1779" s="96" t="s">
        <v>87</v>
      </c>
      <c r="B1779" s="96">
        <v>30</v>
      </c>
      <c r="C1779" s="96" t="s">
        <v>150</v>
      </c>
      <c r="D1779" s="97">
        <v>12.732406201955062</v>
      </c>
      <c r="E1779" s="98">
        <v>15</v>
      </c>
      <c r="F1779" s="113">
        <f t="shared" si="630"/>
        <v>127.32446730496986</v>
      </c>
      <c r="G1779" s="98">
        <v>0.1</v>
      </c>
      <c r="H1779" s="96" t="s">
        <v>170</v>
      </c>
      <c r="I1779" s="107">
        <f t="shared" si="636"/>
        <v>58.695172426043968</v>
      </c>
      <c r="J1779" s="108">
        <f t="shared" si="637"/>
        <v>0.29347586213021981</v>
      </c>
      <c r="K1779" s="126" t="str">
        <f t="shared" si="631"/>
        <v>DEJAR</v>
      </c>
      <c r="L1779" s="126" t="str">
        <f t="shared" si="632"/>
        <v>DEJAR</v>
      </c>
      <c r="M1779" s="126" t="str">
        <f t="shared" si="633"/>
        <v>DEJAR</v>
      </c>
    </row>
    <row r="1780" spans="1:13" x14ac:dyDescent="0.25">
      <c r="A1780" s="96" t="s">
        <v>87</v>
      </c>
      <c r="B1780" s="96">
        <v>31</v>
      </c>
      <c r="C1780" s="96" t="s">
        <v>152</v>
      </c>
      <c r="D1780" s="97">
        <v>20.690160078176977</v>
      </c>
      <c r="E1780" s="98">
        <v>20</v>
      </c>
      <c r="F1780" s="113">
        <f t="shared" si="630"/>
        <v>336.21617147718604</v>
      </c>
      <c r="G1780" s="98">
        <v>0.1</v>
      </c>
      <c r="H1780" s="96" t="s">
        <v>170</v>
      </c>
      <c r="I1780" s="107">
        <f t="shared" si="636"/>
        <v>186.71254020763374</v>
      </c>
      <c r="J1780" s="108">
        <f t="shared" si="637"/>
        <v>0.93356270103816863</v>
      </c>
      <c r="K1780" s="126" t="str">
        <f t="shared" si="631"/>
        <v>DEJAR</v>
      </c>
      <c r="L1780" s="126" t="str">
        <f t="shared" si="632"/>
        <v>DEJAR</v>
      </c>
      <c r="M1780" s="126" t="str">
        <f t="shared" si="633"/>
        <v>DEJAR</v>
      </c>
    </row>
    <row r="1781" spans="1:13" x14ac:dyDescent="0.25">
      <c r="A1781" s="96" t="s">
        <v>87</v>
      </c>
      <c r="B1781" s="96">
        <v>32</v>
      </c>
      <c r="C1781" s="96" t="s">
        <v>102</v>
      </c>
      <c r="D1781" s="97">
        <v>23.236641318567987</v>
      </c>
      <c r="E1781" s="98">
        <v>8</v>
      </c>
      <c r="F1781" s="113">
        <f t="shared" si="630"/>
        <v>424.07005391761521</v>
      </c>
      <c r="G1781" s="98">
        <v>0.1</v>
      </c>
      <c r="H1781" s="96" t="s">
        <v>170</v>
      </c>
      <c r="I1781" s="107">
        <f t="shared" si="636"/>
        <v>246.22097298081303</v>
      </c>
      <c r="J1781" s="108">
        <f t="shared" si="637"/>
        <v>1.231104864904065</v>
      </c>
      <c r="K1781" s="126" t="str">
        <f t="shared" si="631"/>
        <v>DEJAR</v>
      </c>
      <c r="L1781" s="126" t="str">
        <f t="shared" si="632"/>
        <v>DEJAR</v>
      </c>
      <c r="M1781" s="126" t="str">
        <f t="shared" si="633"/>
        <v>DEJAR</v>
      </c>
    </row>
    <row r="1782" spans="1:13" x14ac:dyDescent="0.25">
      <c r="A1782" s="96" t="s">
        <v>87</v>
      </c>
      <c r="B1782" s="96">
        <v>33</v>
      </c>
      <c r="C1782" s="96" t="s">
        <v>152</v>
      </c>
      <c r="D1782" s="97">
        <v>21.963400698372482</v>
      </c>
      <c r="E1782" s="98">
        <v>20</v>
      </c>
      <c r="F1782" s="113">
        <f t="shared" si="630"/>
        <v>378.86986802435092</v>
      </c>
      <c r="G1782" s="98">
        <v>0.1</v>
      </c>
      <c r="H1782" s="96" t="s">
        <v>170</v>
      </c>
      <c r="I1782" s="107">
        <f t="shared" si="636"/>
        <v>215.27399434582907</v>
      </c>
      <c r="J1782" s="108">
        <f t="shared" si="637"/>
        <v>1.0763699717291453</v>
      </c>
      <c r="K1782" s="126" t="str">
        <f t="shared" si="631"/>
        <v>DEJAR</v>
      </c>
      <c r="L1782" s="126" t="str">
        <f t="shared" si="632"/>
        <v>DEJAR</v>
      </c>
      <c r="M1782" s="126" t="str">
        <f t="shared" si="633"/>
        <v>DEJAR</v>
      </c>
    </row>
    <row r="1783" spans="1:13" x14ac:dyDescent="0.25">
      <c r="A1783" s="96" t="s">
        <v>87</v>
      </c>
      <c r="B1783" s="96">
        <v>34</v>
      </c>
      <c r="C1783" s="96" t="s">
        <v>102</v>
      </c>
      <c r="D1783" s="97">
        <v>16.870438217590458</v>
      </c>
      <c r="E1783" s="98">
        <v>5</v>
      </c>
      <c r="F1783" s="113">
        <f t="shared" si="630"/>
        <v>223.53401791228774</v>
      </c>
      <c r="G1783" s="98">
        <v>0.1</v>
      </c>
      <c r="H1783" s="96" t="s">
        <v>170</v>
      </c>
      <c r="I1783" s="107">
        <f t="shared" si="636"/>
        <v>114.79028939810112</v>
      </c>
      <c r="J1783" s="108">
        <f t="shared" si="637"/>
        <v>0.5739514469905056</v>
      </c>
      <c r="K1783" s="126" t="str">
        <f t="shared" si="631"/>
        <v>DEJAR</v>
      </c>
      <c r="L1783" s="126" t="str">
        <f t="shared" si="632"/>
        <v>DEJAR</v>
      </c>
      <c r="M1783" s="126" t="str">
        <f t="shared" si="633"/>
        <v>DEJAR</v>
      </c>
    </row>
    <row r="1784" spans="1:13" x14ac:dyDescent="0.25">
      <c r="A1784" s="96" t="s">
        <v>87</v>
      </c>
      <c r="B1784" s="96">
        <v>35</v>
      </c>
      <c r="C1784" s="96" t="s">
        <v>152</v>
      </c>
      <c r="D1784" s="97">
        <v>23.873261628665741</v>
      </c>
      <c r="E1784" s="98">
        <v>20</v>
      </c>
      <c r="F1784" s="113">
        <f t="shared" si="630"/>
        <v>447.62508036903466</v>
      </c>
      <c r="G1784" s="98">
        <v>0.1</v>
      </c>
      <c r="H1784" s="96" t="s">
        <v>170</v>
      </c>
      <c r="I1784" s="107">
        <f t="shared" si="636"/>
        <v>262.60539541896509</v>
      </c>
      <c r="J1784" s="108">
        <f t="shared" si="637"/>
        <v>1.3130269770948255</v>
      </c>
      <c r="K1784" s="126" t="str">
        <f t="shared" si="631"/>
        <v>DEJAR</v>
      </c>
      <c r="L1784" s="126" t="str">
        <f t="shared" si="632"/>
        <v>DEJAR</v>
      </c>
      <c r="M1784" s="126" t="str">
        <f t="shared" si="633"/>
        <v>DEJAR</v>
      </c>
    </row>
    <row r="1785" spans="1:13" x14ac:dyDescent="0.25">
      <c r="A1785" s="96" t="s">
        <v>87</v>
      </c>
      <c r="B1785" s="96">
        <v>36</v>
      </c>
      <c r="C1785" s="96" t="s">
        <v>102</v>
      </c>
      <c r="D1785" s="97">
        <v>14.642267132248321</v>
      </c>
      <c r="E1785" s="98">
        <v>8</v>
      </c>
      <c r="F1785" s="113">
        <f t="shared" si="630"/>
        <v>168.38660801082264</v>
      </c>
      <c r="G1785" s="98">
        <v>0.1</v>
      </c>
      <c r="H1785" s="96" t="s">
        <v>170</v>
      </c>
      <c r="I1785" s="107">
        <f t="shared" si="636"/>
        <v>81.898564993474494</v>
      </c>
      <c r="J1785" s="108">
        <f t="shared" si="637"/>
        <v>0.40949282496737244</v>
      </c>
      <c r="K1785" s="126" t="str">
        <f t="shared" si="631"/>
        <v>DEJAR</v>
      </c>
      <c r="L1785" s="126" t="str">
        <f t="shared" si="632"/>
        <v>DEJAR</v>
      </c>
      <c r="M1785" s="126" t="str">
        <f t="shared" si="633"/>
        <v>DEJAR</v>
      </c>
    </row>
    <row r="1786" spans="1:13" x14ac:dyDescent="0.25">
      <c r="A1786" s="96" t="s">
        <v>87</v>
      </c>
      <c r="B1786" s="96">
        <v>37</v>
      </c>
      <c r="C1786" s="96" t="s">
        <v>150</v>
      </c>
      <c r="D1786" s="97">
        <v>14.005646822150567</v>
      </c>
      <c r="E1786" s="98">
        <v>10</v>
      </c>
      <c r="F1786" s="113">
        <f t="shared" si="630"/>
        <v>154.06260543901348</v>
      </c>
      <c r="G1786" s="98">
        <v>0.1</v>
      </c>
      <c r="H1786" s="96" t="s">
        <v>170</v>
      </c>
      <c r="I1786" s="107">
        <f t="shared" si="636"/>
        <v>73.665181252498542</v>
      </c>
      <c r="J1786" s="108">
        <f t="shared" si="637"/>
        <v>0.36832590626249273</v>
      </c>
      <c r="K1786" s="126" t="str">
        <f t="shared" si="631"/>
        <v>DEJAR</v>
      </c>
      <c r="L1786" s="126" t="str">
        <f t="shared" si="632"/>
        <v>DEJAR</v>
      </c>
      <c r="M1786" s="126" t="str">
        <f t="shared" si="633"/>
        <v>DEJAR</v>
      </c>
    </row>
    <row r="1787" spans="1:13" x14ac:dyDescent="0.25">
      <c r="A1787" s="96" t="s">
        <v>87</v>
      </c>
      <c r="B1787" s="96">
        <v>38</v>
      </c>
      <c r="C1787" s="96" t="s">
        <v>151</v>
      </c>
      <c r="D1787" s="97">
        <v>23.236641318567987</v>
      </c>
      <c r="E1787" s="98">
        <v>8</v>
      </c>
      <c r="F1787" s="113">
        <f t="shared" si="630"/>
        <v>424.07005391761521</v>
      </c>
      <c r="G1787" s="98">
        <v>0.1</v>
      </c>
      <c r="H1787" s="96" t="s">
        <v>170</v>
      </c>
      <c r="I1787" s="107">
        <f t="shared" si="636"/>
        <v>246.22097298081303</v>
      </c>
      <c r="J1787" s="108">
        <f t="shared" si="637"/>
        <v>1.231104864904065</v>
      </c>
      <c r="K1787" s="126" t="str">
        <f t="shared" si="631"/>
        <v>DEJAR</v>
      </c>
      <c r="L1787" s="126" t="str">
        <f t="shared" si="632"/>
        <v>DEJAR</v>
      </c>
      <c r="M1787" s="126" t="str">
        <f t="shared" si="633"/>
        <v>DEJAR</v>
      </c>
    </row>
    <row r="1788" spans="1:13" x14ac:dyDescent="0.25">
      <c r="A1788" s="96" t="s">
        <v>87</v>
      </c>
      <c r="B1788" s="96">
        <v>39</v>
      </c>
      <c r="C1788" s="96" t="s">
        <v>100</v>
      </c>
      <c r="D1788" s="97">
        <v>38.515528760914059</v>
      </c>
      <c r="E1788" s="98">
        <v>25</v>
      </c>
      <c r="F1788" s="113">
        <f t="shared" si="630"/>
        <v>1165.0984536325395</v>
      </c>
      <c r="G1788" s="98">
        <v>0.1</v>
      </c>
      <c r="H1788" s="96" t="s">
        <v>170</v>
      </c>
      <c r="I1788" s="107">
        <f t="shared" si="636"/>
        <v>821.1379627389631</v>
      </c>
      <c r="J1788" s="108">
        <f t="shared" si="637"/>
        <v>4.1056898136948154</v>
      </c>
      <c r="K1788" s="126" t="str">
        <f t="shared" si="631"/>
        <v>DEJAR</v>
      </c>
      <c r="L1788" s="126" t="str">
        <f t="shared" si="632"/>
        <v>DEJAR</v>
      </c>
      <c r="M1788" s="126" t="str">
        <f t="shared" si="633"/>
        <v>DEJAR</v>
      </c>
    </row>
    <row r="1789" spans="1:13" x14ac:dyDescent="0.25">
      <c r="A1789" s="96" t="s">
        <v>87</v>
      </c>
      <c r="B1789" s="96">
        <v>40</v>
      </c>
      <c r="C1789" s="96" t="s">
        <v>152</v>
      </c>
      <c r="D1789" s="97">
        <v>20.053539768079222</v>
      </c>
      <c r="E1789" s="98">
        <v>15</v>
      </c>
      <c r="F1789" s="113">
        <f t="shared" si="630"/>
        <v>315.84425670839084</v>
      </c>
      <c r="G1789" s="98">
        <v>0.1</v>
      </c>
      <c r="H1789" s="96" t="s">
        <v>170</v>
      </c>
      <c r="I1789" s="107">
        <f t="shared" si="636"/>
        <v>173.30957843308818</v>
      </c>
      <c r="J1789" s="108">
        <f t="shared" si="637"/>
        <v>0.86654789216544081</v>
      </c>
      <c r="K1789" s="126" t="str">
        <f t="shared" si="631"/>
        <v>DEJAR</v>
      </c>
      <c r="L1789" s="126" t="str">
        <f t="shared" si="632"/>
        <v>DEJAR</v>
      </c>
      <c r="M1789" s="126" t="str">
        <f t="shared" si="633"/>
        <v>DEJAR</v>
      </c>
    </row>
    <row r="1790" spans="1:13" x14ac:dyDescent="0.25">
      <c r="A1790" s="96" t="s">
        <v>87</v>
      </c>
      <c r="B1790" s="96">
        <v>42</v>
      </c>
      <c r="C1790" s="96" t="s">
        <v>96</v>
      </c>
      <c r="D1790" s="97">
        <v>19.735229613030345</v>
      </c>
      <c r="E1790" s="98">
        <v>15</v>
      </c>
      <c r="F1790" s="113">
        <f t="shared" si="630"/>
        <v>305.89703270019004</v>
      </c>
      <c r="G1790" s="98">
        <v>0.1</v>
      </c>
      <c r="H1790" s="96" t="s">
        <v>170</v>
      </c>
      <c r="I1790" s="107">
        <f t="shared" si="636"/>
        <v>166.82452181713487</v>
      </c>
      <c r="J1790" s="108">
        <f t="shared" si="637"/>
        <v>0.83412260908567426</v>
      </c>
      <c r="K1790" s="126" t="str">
        <f t="shared" si="631"/>
        <v>DEJAR</v>
      </c>
      <c r="L1790" s="126" t="str">
        <f t="shared" si="632"/>
        <v>DEJAR</v>
      </c>
      <c r="M1790" s="126" t="str">
        <f t="shared" si="633"/>
        <v>DEJAR</v>
      </c>
    </row>
    <row r="1791" spans="1:13" x14ac:dyDescent="0.25">
      <c r="A1791" s="96" t="s">
        <v>87</v>
      </c>
      <c r="B1791" s="96">
        <v>43</v>
      </c>
      <c r="C1791" s="96" t="s">
        <v>152</v>
      </c>
      <c r="D1791" s="97">
        <v>12.095785891857309</v>
      </c>
      <c r="E1791" s="98">
        <v>10</v>
      </c>
      <c r="F1791" s="113">
        <f t="shared" si="630"/>
        <v>114.91033174273529</v>
      </c>
      <c r="G1791" s="98">
        <v>0.1</v>
      </c>
      <c r="H1791" s="96" t="s">
        <v>170</v>
      </c>
      <c r="I1791" s="107">
        <f t="shared" si="636"/>
        <v>51.940529564627447</v>
      </c>
      <c r="J1791" s="108">
        <f t="shared" si="637"/>
        <v>0.25970264782313723</v>
      </c>
      <c r="K1791" s="126" t="str">
        <f t="shared" si="631"/>
        <v>DEJAR</v>
      </c>
      <c r="L1791" s="126" t="str">
        <f t="shared" si="632"/>
        <v>DEJAR</v>
      </c>
      <c r="M1791" s="126" t="str">
        <f t="shared" si="633"/>
        <v>DEJAR</v>
      </c>
    </row>
    <row r="1792" spans="1:13" x14ac:dyDescent="0.25">
      <c r="A1792" s="96" t="s">
        <v>87</v>
      </c>
      <c r="B1792" s="96">
        <v>44</v>
      </c>
      <c r="C1792" s="96" t="s">
        <v>150</v>
      </c>
      <c r="D1792" s="97">
        <v>18.143678837785963</v>
      </c>
      <c r="E1792" s="98">
        <v>20</v>
      </c>
      <c r="F1792" s="113">
        <f t="shared" si="630"/>
        <v>258.54824642115443</v>
      </c>
      <c r="G1792" s="98">
        <v>0.1</v>
      </c>
      <c r="H1792" s="96" t="s">
        <v>170</v>
      </c>
      <c r="I1792" s="107">
        <f t="shared" si="636"/>
        <v>136.52797541331648</v>
      </c>
      <c r="J1792" s="108">
        <f t="shared" si="637"/>
        <v>0.68263987706658236</v>
      </c>
      <c r="K1792" s="126" t="str">
        <f t="shared" si="631"/>
        <v>DEJAR</v>
      </c>
      <c r="L1792" s="126" t="str">
        <f t="shared" si="632"/>
        <v>DEJAR</v>
      </c>
      <c r="M1792" s="126" t="str">
        <f t="shared" si="633"/>
        <v>DEJAR</v>
      </c>
    </row>
  </sheetData>
  <autoFilter ref="A1:J1792"/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7"/>
  <sheetViews>
    <sheetView workbookViewId="0">
      <pane ySplit="1" topLeftCell="A2" activePane="bottomLeft" state="frozen"/>
      <selection pane="bottomLeft" activeCell="H2" sqref="H2:I477"/>
    </sheetView>
  </sheetViews>
  <sheetFormatPr baseColWidth="10" defaultColWidth="11.42578125" defaultRowHeight="15" x14ac:dyDescent="0.25"/>
  <cols>
    <col min="1" max="1" width="11.42578125" style="11"/>
    <col min="2" max="2" width="3.5703125" style="9" bestFit="1" customWidth="1"/>
    <col min="3" max="3" width="14.5703125" style="11" bestFit="1" customWidth="1"/>
    <col min="4" max="4" width="11.42578125" style="1"/>
    <col min="5" max="5" width="11.42578125" style="9"/>
    <col min="6" max="7" width="11.42578125" style="1"/>
    <col min="8" max="8" width="15.5703125" style="30" customWidth="1"/>
    <col min="9" max="9" width="15.140625" style="30" bestFit="1" customWidth="1"/>
    <col min="10" max="11" width="11.42578125" style="1"/>
    <col min="12" max="12" width="19.85546875" style="1" bestFit="1" customWidth="1"/>
    <col min="13" max="16384" width="11.42578125" style="1"/>
  </cols>
  <sheetData>
    <row r="1" spans="1:12" ht="26.25" x14ac:dyDescent="0.25">
      <c r="A1" s="15" t="s">
        <v>25</v>
      </c>
      <c r="B1" s="29" t="s">
        <v>28</v>
      </c>
      <c r="C1" s="12" t="s">
        <v>29</v>
      </c>
      <c r="D1" s="10" t="s">
        <v>30</v>
      </c>
      <c r="E1" s="10" t="s">
        <v>31</v>
      </c>
      <c r="F1" s="14" t="s">
        <v>44</v>
      </c>
      <c r="G1" s="16" t="s">
        <v>32</v>
      </c>
      <c r="H1" s="17" t="s">
        <v>168</v>
      </c>
      <c r="I1" s="17" t="s">
        <v>43</v>
      </c>
    </row>
    <row r="2" spans="1:12" x14ac:dyDescent="0.25">
      <c r="A2" s="33" t="s">
        <v>48</v>
      </c>
      <c r="B2" s="33">
        <v>1</v>
      </c>
      <c r="C2" s="33" t="s">
        <v>97</v>
      </c>
      <c r="D2" s="34">
        <v>9.8676148065151725</v>
      </c>
      <c r="E2" s="42">
        <v>5</v>
      </c>
      <c r="F2" s="25">
        <v>0.1</v>
      </c>
      <c r="G2" s="33" t="s">
        <v>153</v>
      </c>
      <c r="H2" s="36">
        <f>6.666+(12.826*(E2)^0.5)*LN(E2)</f>
        <v>52.824370122452407</v>
      </c>
      <c r="I2" s="51">
        <f>(H2/1000)*0.5/F2</f>
        <v>0.26412185061226201</v>
      </c>
    </row>
    <row r="3" spans="1:12" x14ac:dyDescent="0.25">
      <c r="A3" s="33" t="s">
        <v>48</v>
      </c>
      <c r="B3" s="33">
        <v>2</v>
      </c>
      <c r="C3" s="33" t="s">
        <v>102</v>
      </c>
      <c r="D3" s="34">
        <v>9.8676148065151725</v>
      </c>
      <c r="E3" s="42">
        <v>2.5</v>
      </c>
      <c r="F3" s="42">
        <v>0.1</v>
      </c>
      <c r="G3" s="33" t="s">
        <v>170</v>
      </c>
      <c r="H3" s="34">
        <f>0.13647*D3^2.38351</f>
        <v>31.97068074456115</v>
      </c>
      <c r="I3" s="51">
        <f>(H3/1000)*0.5/F3</f>
        <v>0.15985340372280574</v>
      </c>
      <c r="K3" s="47" t="s">
        <v>39</v>
      </c>
      <c r="L3" s="47" t="s">
        <v>172</v>
      </c>
    </row>
    <row r="4" spans="1:12" x14ac:dyDescent="0.25">
      <c r="A4" s="33" t="s">
        <v>48</v>
      </c>
      <c r="B4" s="33">
        <v>3</v>
      </c>
      <c r="C4" s="33" t="s">
        <v>97</v>
      </c>
      <c r="D4" s="34">
        <v>7.6394437211730368</v>
      </c>
      <c r="E4" s="42">
        <v>2.25</v>
      </c>
      <c r="F4" s="42">
        <v>0.1</v>
      </c>
      <c r="G4" s="33" t="s">
        <v>153</v>
      </c>
      <c r="H4" s="36">
        <f t="shared" ref="H4:H16" si="0">6.666+(12.826*(E4)^0.5)*LN(E4)</f>
        <v>22.267486429785951</v>
      </c>
      <c r="I4" s="51">
        <f t="shared" ref="I4:I16" si="1">(H4/1000)*0.5/F4</f>
        <v>0.11133743214892974</v>
      </c>
      <c r="K4" s="41" t="s">
        <v>48</v>
      </c>
      <c r="L4" s="31">
        <f t="shared" ref="L4:L45" si="2">SUMIF(A$2:A$477,K4,I$2:I$477)</f>
        <v>0.80201003674689264</v>
      </c>
    </row>
    <row r="5" spans="1:12" x14ac:dyDescent="0.25">
      <c r="A5" s="33" t="s">
        <v>48</v>
      </c>
      <c r="B5" s="33">
        <v>4</v>
      </c>
      <c r="C5" s="33" t="s">
        <v>97</v>
      </c>
      <c r="D5" s="34">
        <v>9.23099449641742</v>
      </c>
      <c r="E5" s="42">
        <v>2.25</v>
      </c>
      <c r="F5" s="42">
        <v>0.1</v>
      </c>
      <c r="G5" s="33" t="s">
        <v>153</v>
      </c>
      <c r="H5" s="36">
        <f t="shared" si="0"/>
        <v>22.267486429785951</v>
      </c>
      <c r="I5" s="51">
        <f t="shared" si="1"/>
        <v>0.11133743214892974</v>
      </c>
      <c r="K5" s="41" t="s">
        <v>49</v>
      </c>
      <c r="L5" s="31">
        <f t="shared" si="2"/>
        <v>0.9059014979115072</v>
      </c>
    </row>
    <row r="6" spans="1:12" x14ac:dyDescent="0.25">
      <c r="A6" s="33" t="s">
        <v>48</v>
      </c>
      <c r="B6" s="33">
        <v>5</v>
      </c>
      <c r="C6" s="33" t="s">
        <v>97</v>
      </c>
      <c r="D6" s="34">
        <v>10.18592496156405</v>
      </c>
      <c r="E6" s="42">
        <v>3</v>
      </c>
      <c r="F6" s="42">
        <v>0.1</v>
      </c>
      <c r="G6" s="33" t="s">
        <v>153</v>
      </c>
      <c r="H6" s="36">
        <f t="shared" si="0"/>
        <v>31.07198362279307</v>
      </c>
      <c r="I6" s="51">
        <f t="shared" si="1"/>
        <v>0.15535991811396535</v>
      </c>
      <c r="K6" s="41" t="s">
        <v>50</v>
      </c>
      <c r="L6" s="31">
        <f t="shared" si="2"/>
        <v>0.75314506529702352</v>
      </c>
    </row>
    <row r="7" spans="1:12" x14ac:dyDescent="0.25">
      <c r="A7" s="33" t="s">
        <v>49</v>
      </c>
      <c r="B7" s="33">
        <v>1</v>
      </c>
      <c r="C7" s="33" t="s">
        <v>97</v>
      </c>
      <c r="D7" s="34">
        <v>7.9577538762219131</v>
      </c>
      <c r="E7" s="42">
        <v>2.5</v>
      </c>
      <c r="F7" s="42">
        <v>0.1</v>
      </c>
      <c r="G7" s="33" t="s">
        <v>153</v>
      </c>
      <c r="H7" s="36">
        <f t="shared" si="0"/>
        <v>25.248088908650967</v>
      </c>
      <c r="I7" s="51">
        <f t="shared" si="1"/>
        <v>0.12624044454325481</v>
      </c>
      <c r="K7" s="41" t="s">
        <v>51</v>
      </c>
      <c r="L7" s="31">
        <f t="shared" si="2"/>
        <v>1.2319483429270828</v>
      </c>
    </row>
    <row r="8" spans="1:12" x14ac:dyDescent="0.25">
      <c r="A8" s="33" t="s">
        <v>49</v>
      </c>
      <c r="B8" s="33">
        <v>2</v>
      </c>
      <c r="C8" s="33" t="s">
        <v>97</v>
      </c>
      <c r="D8" s="34">
        <v>6.3662031009775308</v>
      </c>
      <c r="E8" s="42">
        <v>1.75</v>
      </c>
      <c r="F8" s="42">
        <v>0.1</v>
      </c>
      <c r="G8" s="33" t="s">
        <v>153</v>
      </c>
      <c r="H8" s="36">
        <f t="shared" si="0"/>
        <v>16.161114764244658</v>
      </c>
      <c r="I8" s="51">
        <f t="shared" si="1"/>
        <v>8.0805573821223289E-2</v>
      </c>
      <c r="K8" s="41" t="s">
        <v>52</v>
      </c>
      <c r="L8" s="31">
        <f t="shared" si="2"/>
        <v>0.96314641553832214</v>
      </c>
    </row>
    <row r="9" spans="1:12" x14ac:dyDescent="0.25">
      <c r="A9" s="33" t="s">
        <v>49</v>
      </c>
      <c r="B9" s="33">
        <v>4</v>
      </c>
      <c r="C9" s="33" t="s">
        <v>97</v>
      </c>
      <c r="D9" s="34">
        <v>7.0028234110752834</v>
      </c>
      <c r="E9" s="42">
        <v>4</v>
      </c>
      <c r="F9" s="42">
        <v>0.1</v>
      </c>
      <c r="G9" s="33" t="s">
        <v>153</v>
      </c>
      <c r="H9" s="36">
        <f t="shared" si="0"/>
        <v>42.22722295144743</v>
      </c>
      <c r="I9" s="51">
        <f t="shared" si="1"/>
        <v>0.21113611475723715</v>
      </c>
      <c r="K9" s="41" t="s">
        <v>53</v>
      </c>
      <c r="L9" s="31">
        <f t="shared" si="2"/>
        <v>1.2033728742264704</v>
      </c>
    </row>
    <row r="10" spans="1:12" x14ac:dyDescent="0.25">
      <c r="A10" s="33" t="s">
        <v>49</v>
      </c>
      <c r="B10" s="33">
        <v>5</v>
      </c>
      <c r="C10" s="33" t="s">
        <v>97</v>
      </c>
      <c r="D10" s="34">
        <v>7.3211335661241606</v>
      </c>
      <c r="E10" s="42">
        <v>2</v>
      </c>
      <c r="F10" s="42">
        <v>0.1</v>
      </c>
      <c r="G10" s="33" t="s">
        <v>153</v>
      </c>
      <c r="H10" s="36">
        <f t="shared" si="0"/>
        <v>19.238790948127587</v>
      </c>
      <c r="I10" s="51">
        <f t="shared" si="1"/>
        <v>9.6193954740637924E-2</v>
      </c>
      <c r="K10" s="41" t="s">
        <v>54</v>
      </c>
      <c r="L10" s="31">
        <f t="shared" si="2"/>
        <v>1.190870100184978</v>
      </c>
    </row>
    <row r="11" spans="1:12" x14ac:dyDescent="0.25">
      <c r="A11" s="33" t="s">
        <v>49</v>
      </c>
      <c r="B11" s="33">
        <v>6</v>
      </c>
      <c r="C11" s="33" t="s">
        <v>97</v>
      </c>
      <c r="D11" s="34">
        <v>7.6394437211730368</v>
      </c>
      <c r="E11" s="42">
        <v>3</v>
      </c>
      <c r="F11" s="42">
        <v>0.1</v>
      </c>
      <c r="G11" s="33" t="s">
        <v>153</v>
      </c>
      <c r="H11" s="36">
        <f t="shared" si="0"/>
        <v>31.07198362279307</v>
      </c>
      <c r="I11" s="51">
        <f t="shared" si="1"/>
        <v>0.15535991811396535</v>
      </c>
      <c r="K11" s="41" t="s">
        <v>55</v>
      </c>
      <c r="L11" s="31">
        <f t="shared" si="2"/>
        <v>0.73281361804406098</v>
      </c>
    </row>
    <row r="12" spans="1:12" x14ac:dyDescent="0.25">
      <c r="A12" s="33" t="s">
        <v>49</v>
      </c>
      <c r="B12" s="33">
        <v>7</v>
      </c>
      <c r="C12" s="33" t="s">
        <v>97</v>
      </c>
      <c r="D12" s="34">
        <v>7.3211335661241606</v>
      </c>
      <c r="E12" s="42">
        <v>1.75</v>
      </c>
      <c r="F12" s="42">
        <v>0.1</v>
      </c>
      <c r="G12" s="33" t="s">
        <v>153</v>
      </c>
      <c r="H12" s="36">
        <f t="shared" si="0"/>
        <v>16.161114764244658</v>
      </c>
      <c r="I12" s="51">
        <f t="shared" si="1"/>
        <v>8.0805573821223289E-2</v>
      </c>
      <c r="K12" s="41" t="s">
        <v>56</v>
      </c>
      <c r="L12" s="31">
        <f t="shared" si="2"/>
        <v>0.40865285836454379</v>
      </c>
    </row>
    <row r="13" spans="1:12" x14ac:dyDescent="0.25">
      <c r="A13" s="33" t="s">
        <v>49</v>
      </c>
      <c r="B13" s="33">
        <v>8</v>
      </c>
      <c r="C13" s="33" t="s">
        <v>97</v>
      </c>
      <c r="D13" s="34">
        <v>9.5493046514662954</v>
      </c>
      <c r="E13" s="42">
        <v>3</v>
      </c>
      <c r="F13" s="42">
        <v>0.1</v>
      </c>
      <c r="G13" s="33" t="s">
        <v>153</v>
      </c>
      <c r="H13" s="36">
        <f t="shared" si="0"/>
        <v>31.07198362279307</v>
      </c>
      <c r="I13" s="51">
        <f t="shared" si="1"/>
        <v>0.15535991811396535</v>
      </c>
      <c r="K13" s="41" t="s">
        <v>57</v>
      </c>
      <c r="L13" s="31">
        <f t="shared" si="2"/>
        <v>0.24823396742300569</v>
      </c>
    </row>
    <row r="14" spans="1:12" x14ac:dyDescent="0.25">
      <c r="A14" s="33" t="s">
        <v>50</v>
      </c>
      <c r="B14" s="33">
        <v>1</v>
      </c>
      <c r="C14" s="33" t="s">
        <v>97</v>
      </c>
      <c r="D14" s="34">
        <v>6.6845132560264071</v>
      </c>
      <c r="E14" s="42">
        <v>1.6</v>
      </c>
      <c r="F14" s="42">
        <v>0.1</v>
      </c>
      <c r="G14" s="33" t="s">
        <v>153</v>
      </c>
      <c r="H14" s="36">
        <f t="shared" si="0"/>
        <v>14.291221054605082</v>
      </c>
      <c r="I14" s="51">
        <f t="shared" si="1"/>
        <v>7.14561052730254E-2</v>
      </c>
      <c r="K14" s="41" t="s">
        <v>58</v>
      </c>
      <c r="L14" s="31">
        <f t="shared" si="2"/>
        <v>1.5333447445554524</v>
      </c>
    </row>
    <row r="15" spans="1:12" x14ac:dyDescent="0.25">
      <c r="A15" s="33" t="s">
        <v>50</v>
      </c>
      <c r="B15" s="33">
        <v>2</v>
      </c>
      <c r="C15" s="33" t="s">
        <v>97</v>
      </c>
      <c r="D15" s="34">
        <v>9.5493046514662954</v>
      </c>
      <c r="E15" s="42">
        <v>2.25</v>
      </c>
      <c r="F15" s="42">
        <v>0.1</v>
      </c>
      <c r="G15" s="33" t="s">
        <v>153</v>
      </c>
      <c r="H15" s="36">
        <f t="shared" si="0"/>
        <v>22.267486429785951</v>
      </c>
      <c r="I15" s="51">
        <f t="shared" si="1"/>
        <v>0.11133743214892974</v>
      </c>
      <c r="K15" s="41" t="s">
        <v>59</v>
      </c>
      <c r="L15" s="31">
        <f t="shared" si="2"/>
        <v>0.55380484580907041</v>
      </c>
    </row>
    <row r="16" spans="1:12" x14ac:dyDescent="0.25">
      <c r="A16" s="33" t="s">
        <v>50</v>
      </c>
      <c r="B16" s="33">
        <v>3</v>
      </c>
      <c r="C16" s="33" t="s">
        <v>97</v>
      </c>
      <c r="D16" s="34">
        <v>8.9126843413685428</v>
      </c>
      <c r="E16" s="42">
        <v>3</v>
      </c>
      <c r="F16" s="42">
        <v>0.1</v>
      </c>
      <c r="G16" s="33" t="s">
        <v>153</v>
      </c>
      <c r="H16" s="36">
        <f t="shared" si="0"/>
        <v>31.07198362279307</v>
      </c>
      <c r="I16" s="51">
        <f t="shared" si="1"/>
        <v>0.15535991811396535</v>
      </c>
      <c r="K16" s="41" t="s">
        <v>60</v>
      </c>
      <c r="L16" s="31">
        <f t="shared" si="2"/>
        <v>0.57827149241483122</v>
      </c>
    </row>
    <row r="17" spans="1:12" x14ac:dyDescent="0.25">
      <c r="A17" s="33" t="s">
        <v>50</v>
      </c>
      <c r="B17" s="33">
        <v>4</v>
      </c>
      <c r="C17" s="33" t="s">
        <v>106</v>
      </c>
      <c r="D17" s="34">
        <v>7.0028234110752834</v>
      </c>
      <c r="E17" s="42">
        <v>5</v>
      </c>
      <c r="F17" s="42">
        <v>0.1</v>
      </c>
      <c r="G17" s="33" t="s">
        <v>170</v>
      </c>
      <c r="H17" s="34">
        <f>0.13647*D17^2.38351</f>
        <v>14.117384939340271</v>
      </c>
      <c r="I17" s="51">
        <f>(H17/1000)*0.5/F17</f>
        <v>7.0586924696701345E-2</v>
      </c>
      <c r="K17" s="41" t="s">
        <v>61</v>
      </c>
      <c r="L17" s="31">
        <f t="shared" si="2"/>
        <v>0.59090750931401415</v>
      </c>
    </row>
    <row r="18" spans="1:12" x14ac:dyDescent="0.25">
      <c r="A18" s="33" t="s">
        <v>50</v>
      </c>
      <c r="B18" s="33">
        <v>5</v>
      </c>
      <c r="C18" s="33" t="s">
        <v>97</v>
      </c>
      <c r="D18" s="34">
        <v>8.5943741863196657</v>
      </c>
      <c r="E18" s="42">
        <v>1.75</v>
      </c>
      <c r="F18" s="42">
        <v>0.1</v>
      </c>
      <c r="G18" s="33" t="s">
        <v>153</v>
      </c>
      <c r="H18" s="36">
        <f t="shared" ref="H18:H22" si="3">6.666+(12.826*(E18)^0.5)*LN(E18)</f>
        <v>16.161114764244658</v>
      </c>
      <c r="I18" s="51">
        <f t="shared" ref="I18:I22" si="4">(H18/1000)*0.5/F18</f>
        <v>8.0805573821223289E-2</v>
      </c>
      <c r="K18" s="41" t="s">
        <v>62</v>
      </c>
      <c r="L18" s="31">
        <f t="shared" si="2"/>
        <v>0.41981348433417764</v>
      </c>
    </row>
    <row r="19" spans="1:12" x14ac:dyDescent="0.25">
      <c r="A19" s="33" t="s">
        <v>50</v>
      </c>
      <c r="B19" s="33">
        <v>6</v>
      </c>
      <c r="C19" s="33" t="s">
        <v>97</v>
      </c>
      <c r="D19" s="34">
        <v>9.5493046514662954</v>
      </c>
      <c r="E19" s="42">
        <v>1.75</v>
      </c>
      <c r="F19" s="42">
        <v>0.1</v>
      </c>
      <c r="G19" s="33" t="s">
        <v>153</v>
      </c>
      <c r="H19" s="36">
        <f t="shared" si="3"/>
        <v>16.161114764244658</v>
      </c>
      <c r="I19" s="51">
        <f t="shared" si="4"/>
        <v>8.0805573821223289E-2</v>
      </c>
      <c r="K19" s="41" t="s">
        <v>63</v>
      </c>
      <c r="L19" s="31">
        <f t="shared" si="2"/>
        <v>0.71573296700438982</v>
      </c>
    </row>
    <row r="20" spans="1:12" x14ac:dyDescent="0.25">
      <c r="A20" s="33" t="s">
        <v>50</v>
      </c>
      <c r="B20" s="33">
        <v>7</v>
      </c>
      <c r="C20" s="33" t="s">
        <v>97</v>
      </c>
      <c r="D20" s="34">
        <v>8.9126843413685428</v>
      </c>
      <c r="E20" s="42">
        <v>1.6</v>
      </c>
      <c r="F20" s="42">
        <v>0.1</v>
      </c>
      <c r="G20" s="33" t="s">
        <v>153</v>
      </c>
      <c r="H20" s="36">
        <f t="shared" si="3"/>
        <v>14.291221054605082</v>
      </c>
      <c r="I20" s="51">
        <f t="shared" si="4"/>
        <v>7.14561052730254E-2</v>
      </c>
      <c r="K20" s="41" t="s">
        <v>64</v>
      </c>
      <c r="L20" s="31">
        <f t="shared" si="2"/>
        <v>0.45334194260084459</v>
      </c>
    </row>
    <row r="21" spans="1:12" x14ac:dyDescent="0.25">
      <c r="A21" s="33" t="s">
        <v>50</v>
      </c>
      <c r="B21" s="33">
        <v>8</v>
      </c>
      <c r="C21" s="33" t="s">
        <v>97</v>
      </c>
      <c r="D21" s="34">
        <v>9.23099449641742</v>
      </c>
      <c r="E21" s="42">
        <v>2.25</v>
      </c>
      <c r="F21" s="42">
        <v>0.1</v>
      </c>
      <c r="G21" s="33" t="s">
        <v>153</v>
      </c>
      <c r="H21" s="36">
        <f t="shared" si="3"/>
        <v>22.267486429785951</v>
      </c>
      <c r="I21" s="51">
        <f t="shared" si="4"/>
        <v>0.11133743214892974</v>
      </c>
      <c r="K21" s="41" t="s">
        <v>65</v>
      </c>
      <c r="L21" s="31">
        <f t="shared" si="2"/>
        <v>1.3731089828807732</v>
      </c>
    </row>
    <row r="22" spans="1:12" x14ac:dyDescent="0.25">
      <c r="A22" s="33" t="s">
        <v>51</v>
      </c>
      <c r="B22" s="33">
        <v>1</v>
      </c>
      <c r="C22" s="33" t="s">
        <v>97</v>
      </c>
      <c r="D22" s="34">
        <v>6.3662031009775308</v>
      </c>
      <c r="E22" s="42">
        <v>1.6</v>
      </c>
      <c r="F22" s="42">
        <v>0.1</v>
      </c>
      <c r="G22" s="33" t="s">
        <v>153</v>
      </c>
      <c r="H22" s="36">
        <f t="shared" si="3"/>
        <v>14.291221054605082</v>
      </c>
      <c r="I22" s="51">
        <f t="shared" si="4"/>
        <v>7.14561052730254E-2</v>
      </c>
      <c r="K22" s="41" t="s">
        <v>66</v>
      </c>
      <c r="L22" s="31">
        <f t="shared" si="2"/>
        <v>0.71933527108781758</v>
      </c>
    </row>
    <row r="23" spans="1:12" x14ac:dyDescent="0.25">
      <c r="A23" s="33" t="s">
        <v>51</v>
      </c>
      <c r="B23" s="33">
        <v>2</v>
      </c>
      <c r="C23" s="33" t="s">
        <v>106</v>
      </c>
      <c r="D23" s="34">
        <v>3.8197218605865184</v>
      </c>
      <c r="E23" s="42">
        <v>2.5</v>
      </c>
      <c r="F23" s="42">
        <v>0.1</v>
      </c>
      <c r="G23" s="33" t="s">
        <v>170</v>
      </c>
      <c r="H23" s="34">
        <f>0.13647*D23^2.38351</f>
        <v>3.3290143298974635</v>
      </c>
      <c r="I23" s="51">
        <f>(H23/1000)*0.5/F23</f>
        <v>1.6645071649487315E-2</v>
      </c>
      <c r="K23" s="41" t="s">
        <v>67</v>
      </c>
      <c r="L23" s="31">
        <f t="shared" si="2"/>
        <v>0.95148555616400632</v>
      </c>
    </row>
    <row r="24" spans="1:12" x14ac:dyDescent="0.25">
      <c r="A24" s="33" t="s">
        <v>51</v>
      </c>
      <c r="B24" s="33">
        <v>3</v>
      </c>
      <c r="C24" s="33" t="s">
        <v>97</v>
      </c>
      <c r="D24" s="34">
        <v>9.5493046514662954</v>
      </c>
      <c r="E24" s="42">
        <v>1.6</v>
      </c>
      <c r="F24" s="42">
        <v>0.1</v>
      </c>
      <c r="G24" s="33" t="s">
        <v>153</v>
      </c>
      <c r="H24" s="36">
        <f t="shared" ref="H24:H28" si="5">6.666+(12.826*(E24)^0.5)*LN(E24)</f>
        <v>14.291221054605082</v>
      </c>
      <c r="I24" s="51">
        <f t="shared" ref="I24:I28" si="6">(H24/1000)*0.5/F24</f>
        <v>7.14561052730254E-2</v>
      </c>
      <c r="K24" s="41" t="s">
        <v>68</v>
      </c>
      <c r="L24" s="31">
        <f t="shared" si="2"/>
        <v>0.52460412250740784</v>
      </c>
    </row>
    <row r="25" spans="1:12" x14ac:dyDescent="0.25">
      <c r="A25" s="33" t="s">
        <v>51</v>
      </c>
      <c r="B25" s="33">
        <v>4</v>
      </c>
      <c r="C25" s="33" t="s">
        <v>97</v>
      </c>
      <c r="D25" s="34">
        <v>9.5493046514662954</v>
      </c>
      <c r="E25" s="42">
        <v>1.4</v>
      </c>
      <c r="F25" s="42">
        <v>0.1</v>
      </c>
      <c r="G25" s="33" t="s">
        <v>153</v>
      </c>
      <c r="H25" s="36">
        <f t="shared" si="5"/>
        <v>11.772278389724189</v>
      </c>
      <c r="I25" s="51">
        <f t="shared" si="6"/>
        <v>5.8861391948620945E-2</v>
      </c>
      <c r="K25" s="41" t="s">
        <v>69</v>
      </c>
      <c r="L25" s="31">
        <f t="shared" si="2"/>
        <v>0.75588010414269124</v>
      </c>
    </row>
    <row r="26" spans="1:12" x14ac:dyDescent="0.25">
      <c r="A26" s="33" t="s">
        <v>51</v>
      </c>
      <c r="B26" s="33">
        <v>6</v>
      </c>
      <c r="C26" s="33" t="s">
        <v>97</v>
      </c>
      <c r="D26" s="34">
        <v>6.3662031009775308</v>
      </c>
      <c r="E26" s="42">
        <v>2</v>
      </c>
      <c r="F26" s="42">
        <v>0.1</v>
      </c>
      <c r="G26" s="33" t="s">
        <v>153</v>
      </c>
      <c r="H26" s="36">
        <f t="shared" si="5"/>
        <v>19.238790948127587</v>
      </c>
      <c r="I26" s="51">
        <f t="shared" si="6"/>
        <v>9.6193954740637924E-2</v>
      </c>
      <c r="K26" s="41" t="s">
        <v>70</v>
      </c>
      <c r="L26" s="31">
        <f t="shared" si="2"/>
        <v>0.6177311093990171</v>
      </c>
    </row>
    <row r="27" spans="1:12" x14ac:dyDescent="0.25">
      <c r="A27" s="33" t="s">
        <v>51</v>
      </c>
      <c r="B27" s="33">
        <v>7</v>
      </c>
      <c r="C27" s="33" t="s">
        <v>97</v>
      </c>
      <c r="D27" s="34">
        <v>8.9126843413685428</v>
      </c>
      <c r="E27" s="42">
        <v>3</v>
      </c>
      <c r="F27" s="42">
        <v>0.1</v>
      </c>
      <c r="G27" s="33" t="s">
        <v>153</v>
      </c>
      <c r="H27" s="36">
        <f t="shared" si="5"/>
        <v>31.07198362279307</v>
      </c>
      <c r="I27" s="51">
        <f t="shared" si="6"/>
        <v>0.15535991811396535</v>
      </c>
      <c r="K27" s="41" t="s">
        <v>71</v>
      </c>
      <c r="L27" s="31">
        <f t="shared" si="2"/>
        <v>1.2102835326575323</v>
      </c>
    </row>
    <row r="28" spans="1:12" s="26" customFormat="1" ht="15.75" x14ac:dyDescent="0.25">
      <c r="A28" s="33" t="s">
        <v>51</v>
      </c>
      <c r="B28" s="33">
        <v>9</v>
      </c>
      <c r="C28" s="33" t="s">
        <v>97</v>
      </c>
      <c r="D28" s="34">
        <v>6.3662031009775308</v>
      </c>
      <c r="E28" s="42">
        <v>1.2</v>
      </c>
      <c r="F28" s="42">
        <v>0.1</v>
      </c>
      <c r="G28" s="33" t="s">
        <v>153</v>
      </c>
      <c r="H28" s="36">
        <f t="shared" si="5"/>
        <v>9.2276505167405372</v>
      </c>
      <c r="I28" s="51">
        <f t="shared" si="6"/>
        <v>4.6138252583702688E-2</v>
      </c>
      <c r="K28" s="41" t="s">
        <v>72</v>
      </c>
      <c r="L28" s="31">
        <f t="shared" si="2"/>
        <v>0.69849681473242997</v>
      </c>
    </row>
    <row r="29" spans="1:12" x14ac:dyDescent="0.25">
      <c r="A29" s="33" t="s">
        <v>51</v>
      </c>
      <c r="B29" s="33">
        <v>10</v>
      </c>
      <c r="C29" s="33" t="s">
        <v>106</v>
      </c>
      <c r="D29" s="34">
        <v>4.7746523257331477</v>
      </c>
      <c r="E29" s="42">
        <v>6</v>
      </c>
      <c r="F29" s="42">
        <v>0.1</v>
      </c>
      <c r="G29" s="33" t="s">
        <v>170</v>
      </c>
      <c r="H29" s="34">
        <f t="shared" ref="H29:H30" si="7">0.13647*D29^2.38351</f>
        <v>5.666327208105141</v>
      </c>
      <c r="I29" s="51">
        <f t="shared" ref="I29:I47" si="8">(H29/1000)*0.5/F29</f>
        <v>2.8331636040525705E-2</v>
      </c>
      <c r="K29" s="41" t="s">
        <v>73</v>
      </c>
      <c r="L29" s="31">
        <f t="shared" si="2"/>
        <v>1.5684451526131085</v>
      </c>
    </row>
    <row r="30" spans="1:12" x14ac:dyDescent="0.25">
      <c r="A30" s="33" t="s">
        <v>51</v>
      </c>
      <c r="B30" s="33">
        <v>11</v>
      </c>
      <c r="C30" s="33" t="s">
        <v>106</v>
      </c>
      <c r="D30" s="34">
        <v>7.0028234110752834</v>
      </c>
      <c r="E30" s="42">
        <v>1.75</v>
      </c>
      <c r="F30" s="42">
        <v>0.1</v>
      </c>
      <c r="G30" s="33" t="s">
        <v>170</v>
      </c>
      <c r="H30" s="34">
        <f t="shared" si="7"/>
        <v>14.117384939340271</v>
      </c>
      <c r="I30" s="51">
        <f t="shared" si="8"/>
        <v>7.0586924696701345E-2</v>
      </c>
      <c r="K30" s="41" t="s">
        <v>74</v>
      </c>
      <c r="L30" s="31">
        <f t="shared" si="2"/>
        <v>1.5865354114974666</v>
      </c>
    </row>
    <row r="31" spans="1:12" x14ac:dyDescent="0.25">
      <c r="A31" s="33" t="s">
        <v>51</v>
      </c>
      <c r="B31" s="33">
        <v>12</v>
      </c>
      <c r="C31" s="33" t="s">
        <v>97</v>
      </c>
      <c r="D31" s="34">
        <v>8.5943741863196657</v>
      </c>
      <c r="E31" s="42">
        <v>1</v>
      </c>
      <c r="F31" s="42">
        <v>0.1</v>
      </c>
      <c r="G31" s="33" t="s">
        <v>153</v>
      </c>
      <c r="H31" s="36">
        <f t="shared" ref="H31:H47" si="9">6.666+(12.826*(E31)^0.5)*LN(E31)</f>
        <v>6.6660000000000004</v>
      </c>
      <c r="I31" s="51">
        <f t="shared" si="8"/>
        <v>3.3329999999999999E-2</v>
      </c>
      <c r="K31" s="41" t="s">
        <v>75</v>
      </c>
      <c r="L31" s="31">
        <f t="shared" si="2"/>
        <v>0.6546414233478467</v>
      </c>
    </row>
    <row r="32" spans="1:12" x14ac:dyDescent="0.25">
      <c r="A32" s="33" t="s">
        <v>51</v>
      </c>
      <c r="B32" s="33">
        <v>14</v>
      </c>
      <c r="C32" s="33" t="s">
        <v>97</v>
      </c>
      <c r="D32" s="34">
        <v>6.0478929459286546</v>
      </c>
      <c r="E32" s="42">
        <v>2</v>
      </c>
      <c r="F32" s="42">
        <v>0.1</v>
      </c>
      <c r="G32" s="33" t="s">
        <v>153</v>
      </c>
      <c r="H32" s="36">
        <f t="shared" si="9"/>
        <v>19.238790948127587</v>
      </c>
      <c r="I32" s="51">
        <f t="shared" si="8"/>
        <v>9.6193954740637924E-2</v>
      </c>
      <c r="K32" s="41" t="s">
        <v>76</v>
      </c>
      <c r="L32" s="31">
        <f t="shared" si="2"/>
        <v>0.72045108662192003</v>
      </c>
    </row>
    <row r="33" spans="1:12" x14ac:dyDescent="0.25">
      <c r="A33" s="33" t="s">
        <v>51</v>
      </c>
      <c r="B33" s="33">
        <v>15</v>
      </c>
      <c r="C33" s="33" t="s">
        <v>97</v>
      </c>
      <c r="D33" s="34">
        <v>8.5943741863196657</v>
      </c>
      <c r="E33" s="42">
        <v>2</v>
      </c>
      <c r="F33" s="42">
        <v>0.1</v>
      </c>
      <c r="G33" s="33" t="s">
        <v>153</v>
      </c>
      <c r="H33" s="36">
        <f t="shared" si="9"/>
        <v>19.238790948127587</v>
      </c>
      <c r="I33" s="51">
        <f t="shared" si="8"/>
        <v>9.6193954740637924E-2</v>
      </c>
      <c r="K33" s="41" t="s">
        <v>77</v>
      </c>
      <c r="L33" s="31">
        <f t="shared" si="2"/>
        <v>1.2363664384725923</v>
      </c>
    </row>
    <row r="34" spans="1:12" x14ac:dyDescent="0.25">
      <c r="A34" s="33" t="s">
        <v>51</v>
      </c>
      <c r="B34" s="33">
        <v>16</v>
      </c>
      <c r="C34" s="33" t="s">
        <v>97</v>
      </c>
      <c r="D34" s="34">
        <v>7.3211335661241606</v>
      </c>
      <c r="E34" s="42">
        <v>2</v>
      </c>
      <c r="F34" s="42">
        <v>0.1</v>
      </c>
      <c r="G34" s="33" t="s">
        <v>153</v>
      </c>
      <c r="H34" s="36">
        <f t="shared" si="9"/>
        <v>19.238790948127587</v>
      </c>
      <c r="I34" s="51">
        <f t="shared" si="8"/>
        <v>9.6193954740637924E-2</v>
      </c>
      <c r="K34" s="41" t="s">
        <v>78</v>
      </c>
      <c r="L34" s="31">
        <f t="shared" si="2"/>
        <v>0.95007609644355795</v>
      </c>
    </row>
    <row r="35" spans="1:12" x14ac:dyDescent="0.25">
      <c r="A35" s="33" t="s">
        <v>51</v>
      </c>
      <c r="B35" s="33">
        <v>17</v>
      </c>
      <c r="C35" s="33" t="s">
        <v>97</v>
      </c>
      <c r="D35" s="34">
        <v>7.6394437211730368</v>
      </c>
      <c r="E35" s="42">
        <v>1.4</v>
      </c>
      <c r="F35" s="42">
        <v>0.1</v>
      </c>
      <c r="G35" s="33" t="s">
        <v>153</v>
      </c>
      <c r="H35" s="36">
        <f t="shared" si="9"/>
        <v>11.772278389724189</v>
      </c>
      <c r="I35" s="51">
        <f t="shared" si="8"/>
        <v>5.8861391948620945E-2</v>
      </c>
      <c r="K35" s="41" t="s">
        <v>79</v>
      </c>
      <c r="L35" s="31">
        <f t="shared" si="2"/>
        <v>1.2410985378106889</v>
      </c>
    </row>
    <row r="36" spans="1:12" x14ac:dyDescent="0.25">
      <c r="A36" s="33" t="s">
        <v>51</v>
      </c>
      <c r="B36" s="33">
        <v>18</v>
      </c>
      <c r="C36" s="33" t="s">
        <v>97</v>
      </c>
      <c r="D36" s="34">
        <v>8.9126843413685428</v>
      </c>
      <c r="E36" s="42">
        <v>3.5</v>
      </c>
      <c r="F36" s="42">
        <v>0.1</v>
      </c>
      <c r="G36" s="33" t="s">
        <v>153</v>
      </c>
      <c r="H36" s="36">
        <f t="shared" si="9"/>
        <v>36.726359143258605</v>
      </c>
      <c r="I36" s="51">
        <f t="shared" si="8"/>
        <v>0.18363179571629301</v>
      </c>
      <c r="K36" s="41" t="s">
        <v>80</v>
      </c>
      <c r="L36" s="31">
        <f t="shared" si="2"/>
        <v>0.81706542692137318</v>
      </c>
    </row>
    <row r="37" spans="1:12" x14ac:dyDescent="0.25">
      <c r="A37" s="33" t="s">
        <v>51</v>
      </c>
      <c r="B37" s="33">
        <v>19</v>
      </c>
      <c r="C37" s="33" t="s">
        <v>97</v>
      </c>
      <c r="D37" s="34">
        <v>7.9577538762219131</v>
      </c>
      <c r="E37" s="42">
        <v>1.3</v>
      </c>
      <c r="F37" s="42">
        <v>0.1</v>
      </c>
      <c r="G37" s="33" t="s">
        <v>153</v>
      </c>
      <c r="H37" s="36">
        <f t="shared" si="9"/>
        <v>10.502786144112589</v>
      </c>
      <c r="I37" s="51">
        <f t="shared" si="8"/>
        <v>5.2513930720562936E-2</v>
      </c>
      <c r="K37" s="41" t="s">
        <v>81</v>
      </c>
      <c r="L37" s="31">
        <f t="shared" si="2"/>
        <v>1.6500617637672401</v>
      </c>
    </row>
    <row r="38" spans="1:12" x14ac:dyDescent="0.25">
      <c r="A38" s="33" t="s">
        <v>52</v>
      </c>
      <c r="B38" s="33">
        <v>1</v>
      </c>
      <c r="C38" s="33" t="s">
        <v>97</v>
      </c>
      <c r="D38" s="34">
        <v>7.0028234110752834</v>
      </c>
      <c r="E38" s="42">
        <v>2</v>
      </c>
      <c r="F38" s="42">
        <v>0.1</v>
      </c>
      <c r="G38" s="33" t="s">
        <v>153</v>
      </c>
      <c r="H38" s="36">
        <f t="shared" si="9"/>
        <v>19.238790948127587</v>
      </c>
      <c r="I38" s="51">
        <f t="shared" si="8"/>
        <v>9.6193954740637924E-2</v>
      </c>
      <c r="K38" s="41" t="s">
        <v>82</v>
      </c>
      <c r="L38" s="31">
        <f t="shared" si="2"/>
        <v>0.39236127271015031</v>
      </c>
    </row>
    <row r="39" spans="1:12" x14ac:dyDescent="0.25">
      <c r="A39" s="33" t="s">
        <v>52</v>
      </c>
      <c r="B39" s="33">
        <v>2</v>
      </c>
      <c r="C39" s="33" t="s">
        <v>97</v>
      </c>
      <c r="D39" s="34">
        <v>7.3211335661241606</v>
      </c>
      <c r="E39" s="42">
        <v>3</v>
      </c>
      <c r="F39" s="42">
        <v>0.1</v>
      </c>
      <c r="G39" s="33" t="s">
        <v>153</v>
      </c>
      <c r="H39" s="36">
        <f t="shared" si="9"/>
        <v>31.07198362279307</v>
      </c>
      <c r="I39" s="51">
        <f t="shared" si="8"/>
        <v>0.15535991811396535</v>
      </c>
      <c r="K39" s="41" t="s">
        <v>83</v>
      </c>
      <c r="L39" s="31">
        <f t="shared" si="2"/>
        <v>0.80779290515683233</v>
      </c>
    </row>
    <row r="40" spans="1:12" x14ac:dyDescent="0.25">
      <c r="A40" s="33" t="s">
        <v>52</v>
      </c>
      <c r="B40" s="33">
        <v>3</v>
      </c>
      <c r="C40" s="33" t="s">
        <v>97</v>
      </c>
      <c r="D40" s="34">
        <v>5.4112726358309011</v>
      </c>
      <c r="E40" s="42">
        <v>1.6</v>
      </c>
      <c r="F40" s="42">
        <v>0.1</v>
      </c>
      <c r="G40" s="33" t="s">
        <v>153</v>
      </c>
      <c r="H40" s="36">
        <f t="shared" si="9"/>
        <v>14.291221054605082</v>
      </c>
      <c r="I40" s="51">
        <f t="shared" si="8"/>
        <v>7.14561052730254E-2</v>
      </c>
      <c r="K40" s="41" t="s">
        <v>84</v>
      </c>
      <c r="L40" s="31">
        <f t="shared" si="2"/>
        <v>0.88005889754666078</v>
      </c>
    </row>
    <row r="41" spans="1:12" s="27" customFormat="1" x14ac:dyDescent="0.25">
      <c r="A41" s="33" t="s">
        <v>52</v>
      </c>
      <c r="B41" s="33">
        <v>5</v>
      </c>
      <c r="C41" s="33" t="s">
        <v>97</v>
      </c>
      <c r="D41" s="34">
        <v>8.2760640312707903</v>
      </c>
      <c r="E41" s="42">
        <v>0.7</v>
      </c>
      <c r="F41" s="42">
        <v>0.1</v>
      </c>
      <c r="G41" s="33" t="s">
        <v>153</v>
      </c>
      <c r="H41" s="36">
        <f t="shared" si="9"/>
        <v>2.8385206414647515</v>
      </c>
      <c r="I41" s="51">
        <f t="shared" si="8"/>
        <v>1.4192603207323755E-2</v>
      </c>
      <c r="K41" s="48" t="s">
        <v>85</v>
      </c>
      <c r="L41" s="49">
        <f t="shared" si="2"/>
        <v>1.2632925076168264</v>
      </c>
    </row>
    <row r="42" spans="1:12" x14ac:dyDescent="0.25">
      <c r="A42" s="33" t="s">
        <v>52</v>
      </c>
      <c r="B42" s="33">
        <v>6</v>
      </c>
      <c r="C42" s="33" t="s">
        <v>97</v>
      </c>
      <c r="D42" s="34">
        <v>8.9126843413685428</v>
      </c>
      <c r="E42" s="42">
        <v>1.5</v>
      </c>
      <c r="F42" s="42">
        <v>0.1</v>
      </c>
      <c r="G42" s="33" t="s">
        <v>153</v>
      </c>
      <c r="H42" s="36">
        <f t="shared" si="9"/>
        <v>13.035280163655273</v>
      </c>
      <c r="I42" s="51">
        <f t="shared" si="8"/>
        <v>6.5176400818276359E-2</v>
      </c>
      <c r="K42" s="48" t="s">
        <v>86</v>
      </c>
      <c r="L42" s="49">
        <f t="shared" si="2"/>
        <v>0.66507436138948017</v>
      </c>
    </row>
    <row r="43" spans="1:12" x14ac:dyDescent="0.25">
      <c r="A43" s="33" t="s">
        <v>52</v>
      </c>
      <c r="B43" s="33">
        <v>7</v>
      </c>
      <c r="C43" s="33" t="s">
        <v>97</v>
      </c>
      <c r="D43" s="34">
        <v>9.23099449641742</v>
      </c>
      <c r="E43" s="42">
        <v>2</v>
      </c>
      <c r="F43" s="42">
        <v>0.1</v>
      </c>
      <c r="G43" s="33" t="s">
        <v>153</v>
      </c>
      <c r="H43" s="36">
        <f t="shared" si="9"/>
        <v>19.238790948127587</v>
      </c>
      <c r="I43" s="51">
        <f t="shared" si="8"/>
        <v>9.6193954740637924E-2</v>
      </c>
      <c r="K43" s="48" t="s">
        <v>87</v>
      </c>
      <c r="L43" s="49">
        <f t="shared" si="2"/>
        <v>0.30516202254660829</v>
      </c>
    </row>
    <row r="44" spans="1:12" x14ac:dyDescent="0.25">
      <c r="A44" s="33" t="s">
        <v>52</v>
      </c>
      <c r="B44" s="33">
        <v>8</v>
      </c>
      <c r="C44" s="33" t="s">
        <v>97</v>
      </c>
      <c r="D44" s="34">
        <v>9.23099449641742</v>
      </c>
      <c r="E44" s="42">
        <v>3</v>
      </c>
      <c r="F44" s="42">
        <v>0.1</v>
      </c>
      <c r="G44" s="33" t="s">
        <v>153</v>
      </c>
      <c r="H44" s="36">
        <f t="shared" si="9"/>
        <v>31.07198362279307</v>
      </c>
      <c r="I44" s="51">
        <f t="shared" si="8"/>
        <v>0.15535991811396535</v>
      </c>
      <c r="K44" s="48" t="s">
        <v>88</v>
      </c>
      <c r="L44" s="49">
        <f t="shared" si="2"/>
        <v>2.7048984289633671</v>
      </c>
    </row>
    <row r="45" spans="1:12" x14ac:dyDescent="0.25">
      <c r="A45" s="33" t="s">
        <v>52</v>
      </c>
      <c r="B45" s="33">
        <v>9</v>
      </c>
      <c r="C45" s="33" t="s">
        <v>97</v>
      </c>
      <c r="D45" s="34">
        <v>5.0929624807820248</v>
      </c>
      <c r="E45" s="42">
        <v>0.6</v>
      </c>
      <c r="F45" s="42">
        <v>0.1</v>
      </c>
      <c r="G45" s="33" t="s">
        <v>153</v>
      </c>
      <c r="H45" s="36">
        <f t="shared" si="9"/>
        <v>1.5909592383310134</v>
      </c>
      <c r="I45" s="51">
        <f t="shared" si="8"/>
        <v>7.9547961916550669E-3</v>
      </c>
      <c r="K45" s="48" t="s">
        <v>89</v>
      </c>
      <c r="L45" s="49">
        <f t="shared" si="2"/>
        <v>0</v>
      </c>
    </row>
    <row r="46" spans="1:12" x14ac:dyDescent="0.25">
      <c r="A46" s="33" t="s">
        <v>52</v>
      </c>
      <c r="B46" s="33">
        <v>10</v>
      </c>
      <c r="C46" s="33" t="s">
        <v>97</v>
      </c>
      <c r="D46" s="34">
        <v>5.4112726358309011</v>
      </c>
      <c r="E46" s="42">
        <v>2</v>
      </c>
      <c r="F46" s="42">
        <v>0.1</v>
      </c>
      <c r="G46" s="33" t="s">
        <v>153</v>
      </c>
      <c r="H46" s="36">
        <f t="shared" si="9"/>
        <v>19.238790948127587</v>
      </c>
      <c r="I46" s="51">
        <f t="shared" si="8"/>
        <v>9.6193954740637924E-2</v>
      </c>
    </row>
    <row r="47" spans="1:12" x14ac:dyDescent="0.25">
      <c r="A47" s="33" t="s">
        <v>52</v>
      </c>
      <c r="B47" s="33">
        <v>11</v>
      </c>
      <c r="C47" s="33" t="s">
        <v>97</v>
      </c>
      <c r="D47" s="34">
        <v>7.0028234110752834</v>
      </c>
      <c r="E47" s="42">
        <v>2.25</v>
      </c>
      <c r="F47" s="42">
        <v>0.1</v>
      </c>
      <c r="G47" s="33" t="s">
        <v>153</v>
      </c>
      <c r="H47" s="36">
        <f t="shared" si="9"/>
        <v>22.267486429785951</v>
      </c>
      <c r="I47" s="51">
        <f t="shared" si="8"/>
        <v>0.11133743214892974</v>
      </c>
    </row>
    <row r="48" spans="1:12" x14ac:dyDescent="0.25">
      <c r="A48" s="33" t="s">
        <v>52</v>
      </c>
      <c r="B48" s="33">
        <v>12</v>
      </c>
      <c r="C48" s="33" t="s">
        <v>106</v>
      </c>
      <c r="D48" s="34">
        <v>5.7295827908797774</v>
      </c>
      <c r="E48" s="42">
        <v>5</v>
      </c>
      <c r="F48" s="42">
        <v>0.1</v>
      </c>
      <c r="G48" s="33" t="s">
        <v>170</v>
      </c>
      <c r="H48" s="34">
        <f t="shared" ref="H48:H49" si="10">0.13647*D48^2.38351</f>
        <v>8.7504611599559965</v>
      </c>
      <c r="I48" s="51">
        <f t="shared" ref="I48:I49" si="11">(H48/1000)*0.5/F48</f>
        <v>4.3752305799779977E-2</v>
      </c>
    </row>
    <row r="49" spans="1:9" x14ac:dyDescent="0.25">
      <c r="A49" s="33" t="s">
        <v>52</v>
      </c>
      <c r="B49" s="33">
        <v>13</v>
      </c>
      <c r="C49" s="33" t="s">
        <v>109</v>
      </c>
      <c r="D49" s="34">
        <v>3.8197218605865184</v>
      </c>
      <c r="E49" s="42">
        <v>4.5</v>
      </c>
      <c r="F49" s="42">
        <v>0.1</v>
      </c>
      <c r="G49" s="33" t="s">
        <v>170</v>
      </c>
      <c r="H49" s="34">
        <f t="shared" si="10"/>
        <v>3.3290143298974635</v>
      </c>
      <c r="I49" s="51">
        <f t="shared" si="11"/>
        <v>1.6645071649487315E-2</v>
      </c>
    </row>
    <row r="50" spans="1:9" x14ac:dyDescent="0.25">
      <c r="A50" s="33" t="s">
        <v>52</v>
      </c>
      <c r="B50" s="33">
        <v>14</v>
      </c>
      <c r="C50" s="33" t="s">
        <v>97</v>
      </c>
      <c r="D50" s="34">
        <v>6.6845132560264071</v>
      </c>
      <c r="E50" s="42">
        <v>1</v>
      </c>
      <c r="F50" s="42">
        <v>0.1</v>
      </c>
      <c r="G50" s="33" t="s">
        <v>153</v>
      </c>
      <c r="H50" s="36">
        <f>6.666+(12.826*(E50)^0.5)*LN(E50)</f>
        <v>6.6660000000000004</v>
      </c>
      <c r="I50" s="51">
        <f>(H50/1000)*0.5/F50</f>
        <v>3.3329999999999999E-2</v>
      </c>
    </row>
    <row r="51" spans="1:9" x14ac:dyDescent="0.25">
      <c r="A51" s="33" t="s">
        <v>53</v>
      </c>
      <c r="B51" s="33">
        <v>1</v>
      </c>
      <c r="C51" s="33" t="s">
        <v>106</v>
      </c>
      <c r="D51" s="34">
        <v>9.5493046514662954</v>
      </c>
      <c r="E51" s="42">
        <v>5</v>
      </c>
      <c r="F51" s="42">
        <v>0.1</v>
      </c>
      <c r="G51" s="33" t="s">
        <v>170</v>
      </c>
      <c r="H51" s="34">
        <f>0.13647*D51^2.38351</f>
        <v>29.567162942327133</v>
      </c>
      <c r="I51" s="51">
        <f>(H51/1000)*0.5/F51</f>
        <v>0.14783581471163565</v>
      </c>
    </row>
    <row r="52" spans="1:9" x14ac:dyDescent="0.25">
      <c r="A52" s="33" t="s">
        <v>53</v>
      </c>
      <c r="B52" s="33">
        <v>2</v>
      </c>
      <c r="C52" s="33" t="s">
        <v>97</v>
      </c>
      <c r="D52" s="34">
        <v>8.2760640312707903</v>
      </c>
      <c r="E52" s="42">
        <v>2</v>
      </c>
      <c r="F52" s="42">
        <v>0.1</v>
      </c>
      <c r="G52" s="33" t="s">
        <v>153</v>
      </c>
      <c r="H52" s="36">
        <f t="shared" ref="H52:H53" si="12">6.666+(12.826*(E52)^0.5)*LN(E52)</f>
        <v>19.238790948127587</v>
      </c>
      <c r="I52" s="51">
        <f t="shared" ref="I52:I53" si="13">(H52/1000)*0.5/F52</f>
        <v>9.6193954740637924E-2</v>
      </c>
    </row>
    <row r="53" spans="1:9" x14ac:dyDescent="0.25">
      <c r="A53" s="33" t="s">
        <v>53</v>
      </c>
      <c r="B53" s="33">
        <v>3</v>
      </c>
      <c r="C53" s="33" t="s">
        <v>97</v>
      </c>
      <c r="D53" s="34">
        <v>7.6394437211730368</v>
      </c>
      <c r="E53" s="42">
        <v>2.5</v>
      </c>
      <c r="F53" s="42">
        <v>0.1</v>
      </c>
      <c r="G53" s="33" t="s">
        <v>153</v>
      </c>
      <c r="H53" s="36">
        <f t="shared" si="12"/>
        <v>25.248088908650967</v>
      </c>
      <c r="I53" s="51">
        <f t="shared" si="13"/>
        <v>0.12624044454325481</v>
      </c>
    </row>
    <row r="54" spans="1:9" x14ac:dyDescent="0.25">
      <c r="A54" s="33" t="s">
        <v>53</v>
      </c>
      <c r="B54" s="33">
        <v>4</v>
      </c>
      <c r="C54" s="33" t="s">
        <v>106</v>
      </c>
      <c r="D54" s="34">
        <v>7.3211335661241606</v>
      </c>
      <c r="E54" s="42">
        <v>4</v>
      </c>
      <c r="F54" s="42">
        <v>0.1</v>
      </c>
      <c r="G54" s="33" t="s">
        <v>170</v>
      </c>
      <c r="H54" s="34">
        <f>0.13647*D54^2.38351</f>
        <v>15.695251791065701</v>
      </c>
      <c r="I54" s="51">
        <f>(H54/1000)*0.5/F54</f>
        <v>7.847625895532849E-2</v>
      </c>
    </row>
    <row r="55" spans="1:9" x14ac:dyDescent="0.25">
      <c r="A55" s="33" t="s">
        <v>53</v>
      </c>
      <c r="B55" s="33">
        <v>5</v>
      </c>
      <c r="C55" s="33" t="s">
        <v>97</v>
      </c>
      <c r="D55" s="34">
        <v>5.7295827908797774</v>
      </c>
      <c r="E55" s="42">
        <v>1.5</v>
      </c>
      <c r="F55" s="42">
        <v>0.1</v>
      </c>
      <c r="G55" s="33" t="s">
        <v>153</v>
      </c>
      <c r="H55" s="36">
        <f t="shared" ref="H55:H65" si="14">6.666+(12.826*(E55)^0.5)*LN(E55)</f>
        <v>13.035280163655273</v>
      </c>
      <c r="I55" s="51">
        <f t="shared" ref="I55:I65" si="15">(H55/1000)*0.5/F55</f>
        <v>6.5176400818276359E-2</v>
      </c>
    </row>
    <row r="56" spans="1:9" x14ac:dyDescent="0.25">
      <c r="A56" s="43" t="s">
        <v>53</v>
      </c>
      <c r="B56" s="43">
        <v>6</v>
      </c>
      <c r="C56" s="43" t="s">
        <v>97</v>
      </c>
      <c r="D56" s="45">
        <v>4.1380320156353951</v>
      </c>
      <c r="E56" s="44">
        <v>0.3</v>
      </c>
      <c r="F56" s="42">
        <v>0.1</v>
      </c>
      <c r="G56" s="43" t="s">
        <v>153</v>
      </c>
      <c r="H56" s="36">
        <f t="shared" si="14"/>
        <v>-1.7920167331188317</v>
      </c>
      <c r="I56" s="51">
        <f t="shared" si="15"/>
        <v>-8.9600836655941585E-3</v>
      </c>
    </row>
    <row r="57" spans="1:9" x14ac:dyDescent="0.25">
      <c r="A57" s="33" t="s">
        <v>53</v>
      </c>
      <c r="B57" s="33">
        <v>7</v>
      </c>
      <c r="C57" s="33" t="s">
        <v>97</v>
      </c>
      <c r="D57" s="34">
        <v>7.0028234110752834</v>
      </c>
      <c r="E57" s="42">
        <v>1.5</v>
      </c>
      <c r="F57" s="42">
        <v>0.1</v>
      </c>
      <c r="G57" s="33" t="s">
        <v>153</v>
      </c>
      <c r="H57" s="36">
        <f t="shared" si="14"/>
        <v>13.035280163655273</v>
      </c>
      <c r="I57" s="51">
        <f t="shared" si="15"/>
        <v>6.5176400818276359E-2</v>
      </c>
    </row>
    <row r="58" spans="1:9" x14ac:dyDescent="0.25">
      <c r="A58" s="33" t="s">
        <v>53</v>
      </c>
      <c r="B58" s="33">
        <v>8</v>
      </c>
      <c r="C58" s="33" t="s">
        <v>97</v>
      </c>
      <c r="D58" s="34">
        <v>5.7295827908797774</v>
      </c>
      <c r="E58" s="42">
        <v>1.5</v>
      </c>
      <c r="F58" s="42">
        <v>0.1</v>
      </c>
      <c r="G58" s="33" t="s">
        <v>153</v>
      </c>
      <c r="H58" s="36">
        <f t="shared" si="14"/>
        <v>13.035280163655273</v>
      </c>
      <c r="I58" s="51">
        <f t="shared" si="15"/>
        <v>6.5176400818276359E-2</v>
      </c>
    </row>
    <row r="59" spans="1:9" x14ac:dyDescent="0.25">
      <c r="A59" s="33" t="s">
        <v>53</v>
      </c>
      <c r="B59" s="33">
        <v>9</v>
      </c>
      <c r="C59" s="33" t="s">
        <v>97</v>
      </c>
      <c r="D59" s="34">
        <v>3.1831015504887654</v>
      </c>
      <c r="E59" s="42">
        <v>0.6</v>
      </c>
      <c r="F59" s="42">
        <v>0.1</v>
      </c>
      <c r="G59" s="33" t="s">
        <v>153</v>
      </c>
      <c r="H59" s="36">
        <f t="shared" si="14"/>
        <v>1.5909592383310134</v>
      </c>
      <c r="I59" s="51">
        <f t="shared" si="15"/>
        <v>7.9547961916550669E-3</v>
      </c>
    </row>
    <row r="60" spans="1:9" x14ac:dyDescent="0.25">
      <c r="A60" s="33" t="s">
        <v>53</v>
      </c>
      <c r="B60" s="33">
        <v>10</v>
      </c>
      <c r="C60" s="33" t="s">
        <v>97</v>
      </c>
      <c r="D60" s="34">
        <v>7.6394437211730368</v>
      </c>
      <c r="E60" s="42">
        <v>1.6</v>
      </c>
      <c r="F60" s="42">
        <v>0.1</v>
      </c>
      <c r="G60" s="33" t="s">
        <v>153</v>
      </c>
      <c r="H60" s="36">
        <f t="shared" si="14"/>
        <v>14.291221054605082</v>
      </c>
      <c r="I60" s="51">
        <f t="shared" si="15"/>
        <v>7.14561052730254E-2</v>
      </c>
    </row>
    <row r="61" spans="1:9" x14ac:dyDescent="0.25">
      <c r="A61" s="33" t="s">
        <v>53</v>
      </c>
      <c r="B61" s="33">
        <v>11</v>
      </c>
      <c r="C61" s="33" t="s">
        <v>97</v>
      </c>
      <c r="D61" s="34">
        <v>8.2760640312707903</v>
      </c>
      <c r="E61" s="42">
        <v>3</v>
      </c>
      <c r="F61" s="42">
        <v>0.1</v>
      </c>
      <c r="G61" s="33" t="s">
        <v>153</v>
      </c>
      <c r="H61" s="36">
        <f t="shared" si="14"/>
        <v>31.07198362279307</v>
      </c>
      <c r="I61" s="51">
        <f t="shared" si="15"/>
        <v>0.15535991811396535</v>
      </c>
    </row>
    <row r="62" spans="1:9" x14ac:dyDescent="0.25">
      <c r="A62" s="33" t="s">
        <v>53</v>
      </c>
      <c r="B62" s="33">
        <v>12</v>
      </c>
      <c r="C62" s="33" t="s">
        <v>97</v>
      </c>
      <c r="D62" s="34">
        <v>8.5943741863196657</v>
      </c>
      <c r="E62" s="42">
        <v>2.5</v>
      </c>
      <c r="F62" s="42">
        <v>0.1</v>
      </c>
      <c r="G62" s="33" t="s">
        <v>153</v>
      </c>
      <c r="H62" s="36">
        <f t="shared" si="14"/>
        <v>25.248088908650967</v>
      </c>
      <c r="I62" s="51">
        <f t="shared" si="15"/>
        <v>0.12624044454325481</v>
      </c>
    </row>
    <row r="63" spans="1:9" x14ac:dyDescent="0.25">
      <c r="A63" s="33" t="s">
        <v>53</v>
      </c>
      <c r="B63" s="33">
        <v>13</v>
      </c>
      <c r="C63" s="33" t="s">
        <v>97</v>
      </c>
      <c r="D63" s="34">
        <v>7.6394437211730368</v>
      </c>
      <c r="E63" s="42">
        <v>2.5</v>
      </c>
      <c r="F63" s="42">
        <v>0.1</v>
      </c>
      <c r="G63" s="33" t="s">
        <v>153</v>
      </c>
      <c r="H63" s="36">
        <f t="shared" si="14"/>
        <v>25.248088908650967</v>
      </c>
      <c r="I63" s="51">
        <f t="shared" si="15"/>
        <v>0.12624044454325481</v>
      </c>
    </row>
    <row r="64" spans="1:9" x14ac:dyDescent="0.25">
      <c r="A64" s="33" t="s">
        <v>53</v>
      </c>
      <c r="B64" s="33">
        <v>14</v>
      </c>
      <c r="C64" s="33" t="s">
        <v>97</v>
      </c>
      <c r="D64" s="34">
        <v>7.3211335661241606</v>
      </c>
      <c r="E64" s="42">
        <v>1.75</v>
      </c>
      <c r="F64" s="42">
        <v>0.1</v>
      </c>
      <c r="G64" s="33" t="s">
        <v>153</v>
      </c>
      <c r="H64" s="36">
        <f t="shared" si="14"/>
        <v>16.161114764244658</v>
      </c>
      <c r="I64" s="51">
        <f t="shared" si="15"/>
        <v>8.0805573821223289E-2</v>
      </c>
    </row>
    <row r="65" spans="1:9" x14ac:dyDescent="0.25">
      <c r="A65" s="33" t="s">
        <v>54</v>
      </c>
      <c r="B65" s="33">
        <v>1</v>
      </c>
      <c r="C65" s="33" t="s">
        <v>97</v>
      </c>
      <c r="D65" s="34">
        <v>9.5493046514662954</v>
      </c>
      <c r="E65" s="42">
        <v>5</v>
      </c>
      <c r="F65" s="42">
        <v>0.1</v>
      </c>
      <c r="G65" s="33" t="s">
        <v>153</v>
      </c>
      <c r="H65" s="36">
        <f t="shared" si="14"/>
        <v>52.824370122452407</v>
      </c>
      <c r="I65" s="51">
        <f t="shared" si="15"/>
        <v>0.26412185061226201</v>
      </c>
    </row>
    <row r="66" spans="1:9" x14ac:dyDescent="0.25">
      <c r="A66" s="33" t="s">
        <v>54</v>
      </c>
      <c r="B66" s="33">
        <v>2</v>
      </c>
      <c r="C66" s="33" t="s">
        <v>154</v>
      </c>
      <c r="D66" s="34">
        <v>4.4563421706842714</v>
      </c>
      <c r="E66" s="42">
        <v>4</v>
      </c>
      <c r="F66" s="42">
        <v>0.1</v>
      </c>
      <c r="G66" s="33" t="s">
        <v>170</v>
      </c>
      <c r="H66" s="34">
        <f t="shared" ref="H66:H67" si="16">0.13647*D66^2.38351</f>
        <v>4.8071094139107711</v>
      </c>
      <c r="I66" s="51">
        <f t="shared" ref="I66:I69" si="17">(H66/1000)*0.5/F66</f>
        <v>2.4035547069553857E-2</v>
      </c>
    </row>
    <row r="67" spans="1:9" x14ac:dyDescent="0.25">
      <c r="A67" s="33" t="s">
        <v>54</v>
      </c>
      <c r="B67" s="33">
        <v>3</v>
      </c>
      <c r="C67" s="33" t="s">
        <v>117</v>
      </c>
      <c r="D67" s="34">
        <v>7.0028234110752834</v>
      </c>
      <c r="E67" s="42">
        <v>7</v>
      </c>
      <c r="F67" s="42">
        <v>0.1</v>
      </c>
      <c r="G67" s="33" t="s">
        <v>170</v>
      </c>
      <c r="H67" s="34">
        <f t="shared" si="16"/>
        <v>14.117384939340271</v>
      </c>
      <c r="I67" s="51">
        <f t="shared" si="17"/>
        <v>7.0586924696701345E-2</v>
      </c>
    </row>
    <row r="68" spans="1:9" x14ac:dyDescent="0.25">
      <c r="A68" s="33" t="s">
        <v>54</v>
      </c>
      <c r="B68" s="33">
        <v>4</v>
      </c>
      <c r="C68" s="33" t="s">
        <v>97</v>
      </c>
      <c r="D68" s="34">
        <v>7.0028234110752834</v>
      </c>
      <c r="E68" s="42">
        <v>2</v>
      </c>
      <c r="F68" s="42">
        <v>0.1</v>
      </c>
      <c r="G68" s="33" t="s">
        <v>153</v>
      </c>
      <c r="H68" s="36">
        <f t="shared" ref="H68:H69" si="18">6.666+(12.826*(E68)^0.5)*LN(E68)</f>
        <v>19.238790948127587</v>
      </c>
      <c r="I68" s="51">
        <f t="shared" si="17"/>
        <v>9.6193954740637924E-2</v>
      </c>
    </row>
    <row r="69" spans="1:9" x14ac:dyDescent="0.25">
      <c r="A69" s="33" t="s">
        <v>54</v>
      </c>
      <c r="B69" s="33">
        <v>5</v>
      </c>
      <c r="C69" s="33" t="s">
        <v>97</v>
      </c>
      <c r="D69" s="34">
        <v>6.6845132560264071</v>
      </c>
      <c r="E69" s="42">
        <v>2</v>
      </c>
      <c r="F69" s="42">
        <v>0.1</v>
      </c>
      <c r="G69" s="33" t="s">
        <v>153</v>
      </c>
      <c r="H69" s="36">
        <f t="shared" si="18"/>
        <v>19.238790948127587</v>
      </c>
      <c r="I69" s="51">
        <f t="shared" si="17"/>
        <v>9.6193954740637924E-2</v>
      </c>
    </row>
    <row r="70" spans="1:9" x14ac:dyDescent="0.25">
      <c r="A70" s="33" t="s">
        <v>54</v>
      </c>
      <c r="B70" s="33">
        <v>6</v>
      </c>
      <c r="C70" s="33" t="s">
        <v>117</v>
      </c>
      <c r="D70" s="34">
        <v>4.7746523257331477</v>
      </c>
      <c r="E70" s="42">
        <v>4</v>
      </c>
      <c r="F70" s="42">
        <v>0.1</v>
      </c>
      <c r="G70" s="33" t="s">
        <v>170</v>
      </c>
      <c r="H70" s="34">
        <f t="shared" ref="H70:H71" si="19">0.13647*D70^2.38351</f>
        <v>5.666327208105141</v>
      </c>
      <c r="I70" s="51">
        <f t="shared" ref="I70:I74" si="20">(H70/1000)*0.5/F70</f>
        <v>2.8331636040525705E-2</v>
      </c>
    </row>
    <row r="71" spans="1:9" x14ac:dyDescent="0.25">
      <c r="A71" s="33" t="s">
        <v>54</v>
      </c>
      <c r="B71" s="33">
        <v>7</v>
      </c>
      <c r="C71" s="33" t="s">
        <v>117</v>
      </c>
      <c r="D71" s="34">
        <v>7.9577538762219131</v>
      </c>
      <c r="E71" s="42">
        <v>6</v>
      </c>
      <c r="F71" s="42">
        <v>0.1</v>
      </c>
      <c r="G71" s="33" t="s">
        <v>170</v>
      </c>
      <c r="H71" s="34">
        <f t="shared" si="19"/>
        <v>19.146101763558796</v>
      </c>
      <c r="I71" s="51">
        <f t="shared" si="20"/>
        <v>9.5730508817793963E-2</v>
      </c>
    </row>
    <row r="72" spans="1:9" x14ac:dyDescent="0.25">
      <c r="A72" s="33" t="s">
        <v>54</v>
      </c>
      <c r="B72" s="33">
        <v>8</v>
      </c>
      <c r="C72" s="33" t="s">
        <v>97</v>
      </c>
      <c r="D72" s="34">
        <v>7.6394437211730368</v>
      </c>
      <c r="E72" s="42">
        <v>5</v>
      </c>
      <c r="F72" s="42">
        <v>0.1</v>
      </c>
      <c r="G72" s="33" t="s">
        <v>153</v>
      </c>
      <c r="H72" s="36">
        <f t="shared" ref="H72:H74" si="21">6.666+(12.826*(E72)^0.5)*LN(E72)</f>
        <v>52.824370122452407</v>
      </c>
      <c r="I72" s="51">
        <f t="shared" si="20"/>
        <v>0.26412185061226201</v>
      </c>
    </row>
    <row r="73" spans="1:9" x14ac:dyDescent="0.25">
      <c r="A73" s="33" t="s">
        <v>54</v>
      </c>
      <c r="B73" s="33">
        <v>9</v>
      </c>
      <c r="C73" s="33" t="s">
        <v>97</v>
      </c>
      <c r="D73" s="34">
        <v>8.9126843413685428</v>
      </c>
      <c r="E73" s="42">
        <v>3</v>
      </c>
      <c r="F73" s="42">
        <v>0.1</v>
      </c>
      <c r="G73" s="33" t="s">
        <v>153</v>
      </c>
      <c r="H73" s="36">
        <f t="shared" si="21"/>
        <v>31.07198362279307</v>
      </c>
      <c r="I73" s="51">
        <f t="shared" si="20"/>
        <v>0.15535991811396535</v>
      </c>
    </row>
    <row r="74" spans="1:9" x14ac:dyDescent="0.25">
      <c r="A74" s="33" t="s">
        <v>54</v>
      </c>
      <c r="B74" s="33">
        <v>10</v>
      </c>
      <c r="C74" s="33" t="s">
        <v>97</v>
      </c>
      <c r="D74" s="34">
        <v>4.7746523257331477</v>
      </c>
      <c r="E74" s="42">
        <v>2</v>
      </c>
      <c r="F74" s="42">
        <v>0.1</v>
      </c>
      <c r="G74" s="33" t="s">
        <v>153</v>
      </c>
      <c r="H74" s="36">
        <f t="shared" si="21"/>
        <v>19.238790948127587</v>
      </c>
      <c r="I74" s="51">
        <f t="shared" si="20"/>
        <v>9.6193954740637924E-2</v>
      </c>
    </row>
    <row r="75" spans="1:9" x14ac:dyDescent="0.25">
      <c r="A75" s="33" t="s">
        <v>55</v>
      </c>
      <c r="B75" s="33">
        <v>1</v>
      </c>
      <c r="C75" s="33" t="s">
        <v>96</v>
      </c>
      <c r="D75" s="34">
        <v>7.0028234110752834</v>
      </c>
      <c r="E75" s="42">
        <v>5</v>
      </c>
      <c r="F75" s="42">
        <v>0.1</v>
      </c>
      <c r="G75" s="33" t="s">
        <v>170</v>
      </c>
      <c r="H75" s="34">
        <f>0.13647*D75^2.38351</f>
        <v>14.117384939340271</v>
      </c>
      <c r="I75" s="51">
        <f>(H75/1000)*0.5/F75</f>
        <v>7.0586924696701345E-2</v>
      </c>
    </row>
    <row r="76" spans="1:9" x14ac:dyDescent="0.25">
      <c r="A76" s="33" t="s">
        <v>55</v>
      </c>
      <c r="B76" s="33">
        <v>2</v>
      </c>
      <c r="C76" s="33" t="s">
        <v>97</v>
      </c>
      <c r="D76" s="34">
        <v>6.6845132560264071</v>
      </c>
      <c r="E76" s="42">
        <v>2</v>
      </c>
      <c r="F76" s="42">
        <v>0.1</v>
      </c>
      <c r="G76" s="33" t="s">
        <v>153</v>
      </c>
      <c r="H76" s="36">
        <f t="shared" ref="H76:H77" si="22">6.666+(12.826*(E76)^0.5)*LN(E76)</f>
        <v>19.238790948127587</v>
      </c>
      <c r="I76" s="51">
        <f t="shared" ref="I76:I77" si="23">(H76/1000)*0.5/F76</f>
        <v>9.6193954740637924E-2</v>
      </c>
    </row>
    <row r="77" spans="1:9" x14ac:dyDescent="0.25">
      <c r="A77" s="33" t="s">
        <v>55</v>
      </c>
      <c r="B77" s="33">
        <v>3</v>
      </c>
      <c r="C77" s="33" t="s">
        <v>97</v>
      </c>
      <c r="D77" s="34">
        <v>7.3211335661241606</v>
      </c>
      <c r="E77" s="42">
        <v>2</v>
      </c>
      <c r="F77" s="42">
        <v>0.1</v>
      </c>
      <c r="G77" s="33" t="s">
        <v>153</v>
      </c>
      <c r="H77" s="36">
        <f t="shared" si="22"/>
        <v>19.238790948127587</v>
      </c>
      <c r="I77" s="51">
        <f t="shared" si="23"/>
        <v>9.6193954740637924E-2</v>
      </c>
    </row>
    <row r="78" spans="1:9" x14ac:dyDescent="0.25">
      <c r="A78" s="33" t="s">
        <v>55</v>
      </c>
      <c r="B78" s="33">
        <v>4</v>
      </c>
      <c r="C78" s="33" t="s">
        <v>114</v>
      </c>
      <c r="D78" s="34">
        <v>5.7295827908797774</v>
      </c>
      <c r="E78" s="42">
        <v>2.5</v>
      </c>
      <c r="F78" s="42">
        <v>0.1</v>
      </c>
      <c r="G78" s="33" t="s">
        <v>170</v>
      </c>
      <c r="H78" s="34">
        <f t="shared" ref="H78:H79" si="24">0.13647*D78^2.38351</f>
        <v>8.7504611599559965</v>
      </c>
      <c r="I78" s="51">
        <f t="shared" ref="I78:I79" si="25">(H78/1000)*0.5/F78</f>
        <v>4.3752305799779977E-2</v>
      </c>
    </row>
    <row r="79" spans="1:9" x14ac:dyDescent="0.25">
      <c r="A79" s="33" t="s">
        <v>55</v>
      </c>
      <c r="B79" s="33">
        <v>5</v>
      </c>
      <c r="C79" s="33" t="s">
        <v>114</v>
      </c>
      <c r="D79" s="34">
        <v>6.3662031009775308</v>
      </c>
      <c r="E79" s="42">
        <v>7</v>
      </c>
      <c r="F79" s="42">
        <v>0.1</v>
      </c>
      <c r="G79" s="33" t="s">
        <v>170</v>
      </c>
      <c r="H79" s="34">
        <f t="shared" si="24"/>
        <v>11.248493917081193</v>
      </c>
      <c r="I79" s="51">
        <f t="shared" si="25"/>
        <v>5.6242469585405956E-2</v>
      </c>
    </row>
    <row r="80" spans="1:9" x14ac:dyDescent="0.25">
      <c r="A80" s="33" t="s">
        <v>55</v>
      </c>
      <c r="B80" s="33">
        <v>6</v>
      </c>
      <c r="C80" s="33" t="s">
        <v>97</v>
      </c>
      <c r="D80" s="34">
        <v>6.0478929459286546</v>
      </c>
      <c r="E80" s="42">
        <v>2.5</v>
      </c>
      <c r="F80" s="42">
        <v>0.1</v>
      </c>
      <c r="G80" s="33" t="s">
        <v>153</v>
      </c>
      <c r="H80" s="36">
        <f>6.666+(12.826*(E80)^0.5)*LN(E80)</f>
        <v>25.248088908650967</v>
      </c>
      <c r="I80" s="51">
        <f>(H80/1000)*0.5/F80</f>
        <v>0.12624044454325481</v>
      </c>
    </row>
    <row r="81" spans="1:10" x14ac:dyDescent="0.25">
      <c r="A81" s="33" t="s">
        <v>55</v>
      </c>
      <c r="B81" s="33">
        <v>7</v>
      </c>
      <c r="C81" s="33" t="s">
        <v>114</v>
      </c>
      <c r="D81" s="34">
        <v>7.0028234110752834</v>
      </c>
      <c r="E81" s="42">
        <v>4</v>
      </c>
      <c r="F81" s="42">
        <v>0.1</v>
      </c>
      <c r="G81" s="33" t="s">
        <v>170</v>
      </c>
      <c r="H81" s="34">
        <f t="shared" ref="H81:H86" si="26">0.13647*D81^2.38351</f>
        <v>14.117384939340271</v>
      </c>
      <c r="I81" s="51">
        <f t="shared" ref="I81:I88" si="27">(H81/1000)*0.5/F81</f>
        <v>7.0586924696701345E-2</v>
      </c>
    </row>
    <row r="82" spans="1:10" x14ac:dyDescent="0.25">
      <c r="A82" s="33" t="s">
        <v>55</v>
      </c>
      <c r="B82" s="33">
        <v>8</v>
      </c>
      <c r="C82" s="33" t="s">
        <v>114</v>
      </c>
      <c r="D82" s="34">
        <v>6.6845132560264071</v>
      </c>
      <c r="E82" s="42">
        <v>3</v>
      </c>
      <c r="F82" s="42">
        <v>0.1</v>
      </c>
      <c r="G82" s="33" t="s">
        <v>170</v>
      </c>
      <c r="H82" s="34">
        <f t="shared" si="26"/>
        <v>12.635699354103014</v>
      </c>
      <c r="I82" s="51">
        <f t="shared" si="27"/>
        <v>6.3178496770515069E-2</v>
      </c>
    </row>
    <row r="83" spans="1:10" x14ac:dyDescent="0.25">
      <c r="A83" s="33" t="s">
        <v>55</v>
      </c>
      <c r="B83" s="33">
        <v>9</v>
      </c>
      <c r="C83" s="33" t="s">
        <v>106</v>
      </c>
      <c r="D83" s="34">
        <v>5.0929624807820248</v>
      </c>
      <c r="E83" s="42">
        <v>7</v>
      </c>
      <c r="F83" s="42">
        <v>0.1</v>
      </c>
      <c r="G83" s="33" t="s">
        <v>170</v>
      </c>
      <c r="H83" s="34">
        <f t="shared" si="26"/>
        <v>6.608583667064666</v>
      </c>
      <c r="I83" s="51">
        <f t="shared" si="27"/>
        <v>3.3042918335323329E-2</v>
      </c>
      <c r="J83" s="3"/>
    </row>
    <row r="84" spans="1:10" x14ac:dyDescent="0.25">
      <c r="A84" s="33" t="s">
        <v>55</v>
      </c>
      <c r="B84" s="33">
        <v>10</v>
      </c>
      <c r="C84" s="33" t="s">
        <v>125</v>
      </c>
      <c r="D84" s="34">
        <v>5.0929624807820248</v>
      </c>
      <c r="E84" s="42">
        <v>6</v>
      </c>
      <c r="F84" s="42">
        <v>0.1</v>
      </c>
      <c r="G84" s="33" t="s">
        <v>170</v>
      </c>
      <c r="H84" s="34">
        <f t="shared" si="26"/>
        <v>6.608583667064666</v>
      </c>
      <c r="I84" s="51">
        <f t="shared" si="27"/>
        <v>3.3042918335323329E-2</v>
      </c>
    </row>
    <row r="85" spans="1:10" x14ac:dyDescent="0.25">
      <c r="A85" s="33" t="s">
        <v>55</v>
      </c>
      <c r="B85" s="33">
        <v>11</v>
      </c>
      <c r="C85" s="33" t="s">
        <v>155</v>
      </c>
      <c r="D85" s="34">
        <v>5.7295827908797774</v>
      </c>
      <c r="E85" s="42">
        <v>3</v>
      </c>
      <c r="F85" s="42">
        <v>0.1</v>
      </c>
      <c r="G85" s="33" t="s">
        <v>170</v>
      </c>
      <c r="H85" s="34">
        <f t="shared" si="26"/>
        <v>8.7504611599559965</v>
      </c>
      <c r="I85" s="51">
        <f t="shared" si="27"/>
        <v>4.3752305799779977E-2</v>
      </c>
    </row>
    <row r="86" spans="1:10" x14ac:dyDescent="0.25">
      <c r="A86" s="33" t="s">
        <v>56</v>
      </c>
      <c r="B86" s="33">
        <v>1</v>
      </c>
      <c r="C86" s="33" t="s">
        <v>96</v>
      </c>
      <c r="D86" s="34">
        <v>5.0929624807820248</v>
      </c>
      <c r="E86" s="42">
        <v>2.5</v>
      </c>
      <c r="F86" s="42">
        <v>0.1</v>
      </c>
      <c r="G86" s="33" t="s">
        <v>170</v>
      </c>
      <c r="H86" s="34">
        <f t="shared" si="26"/>
        <v>6.608583667064666</v>
      </c>
      <c r="I86" s="51">
        <f t="shared" si="27"/>
        <v>3.3042918335323329E-2</v>
      </c>
    </row>
    <row r="87" spans="1:10" x14ac:dyDescent="0.25">
      <c r="A87" s="33" t="s">
        <v>56</v>
      </c>
      <c r="B87" s="33">
        <v>3</v>
      </c>
      <c r="C87" s="33" t="s">
        <v>97</v>
      </c>
      <c r="D87" s="34">
        <v>7.0028234110752834</v>
      </c>
      <c r="E87" s="42">
        <v>1.5</v>
      </c>
      <c r="F87" s="42">
        <v>0.1</v>
      </c>
      <c r="G87" s="33" t="s">
        <v>153</v>
      </c>
      <c r="H87" s="36">
        <f t="shared" ref="H87:H88" si="28">6.666+(12.826*(E87)^0.5)*LN(E87)</f>
        <v>13.035280163655273</v>
      </c>
      <c r="I87" s="51">
        <f t="shared" si="27"/>
        <v>6.5176400818276359E-2</v>
      </c>
    </row>
    <row r="88" spans="1:10" x14ac:dyDescent="0.25">
      <c r="A88" s="33" t="s">
        <v>56</v>
      </c>
      <c r="B88" s="33">
        <v>4</v>
      </c>
      <c r="C88" s="33" t="s">
        <v>97</v>
      </c>
      <c r="D88" s="34">
        <v>6.3662031009775308</v>
      </c>
      <c r="E88" s="42">
        <v>1.5</v>
      </c>
      <c r="F88" s="42">
        <v>0.1</v>
      </c>
      <c r="G88" s="33" t="s">
        <v>153</v>
      </c>
      <c r="H88" s="36">
        <f t="shared" si="28"/>
        <v>13.035280163655273</v>
      </c>
      <c r="I88" s="51">
        <f t="shared" si="27"/>
        <v>6.5176400818276359E-2</v>
      </c>
    </row>
    <row r="89" spans="1:10" x14ac:dyDescent="0.25">
      <c r="A89" s="33" t="s">
        <v>56</v>
      </c>
      <c r="B89" s="33">
        <v>6</v>
      </c>
      <c r="C89" s="33" t="s">
        <v>106</v>
      </c>
      <c r="D89" s="34">
        <v>7.0028234110752834</v>
      </c>
      <c r="E89" s="42">
        <v>3</v>
      </c>
      <c r="F89" s="42">
        <v>0.1</v>
      </c>
      <c r="G89" s="33" t="s">
        <v>170</v>
      </c>
      <c r="H89" s="34">
        <f>0.13647*D89^2.38351</f>
        <v>14.117384939340271</v>
      </c>
      <c r="I89" s="51">
        <f>(H89/1000)*0.5/F89</f>
        <v>7.0586924696701345E-2</v>
      </c>
    </row>
    <row r="90" spans="1:10" x14ac:dyDescent="0.25">
      <c r="A90" s="33" t="s">
        <v>56</v>
      </c>
      <c r="B90" s="33">
        <v>7</v>
      </c>
      <c r="C90" s="33" t="s">
        <v>97</v>
      </c>
      <c r="D90" s="34">
        <v>8.5943741863196657</v>
      </c>
      <c r="E90" s="42">
        <v>2</v>
      </c>
      <c r="F90" s="42">
        <v>0.1</v>
      </c>
      <c r="G90" s="33" t="s">
        <v>153</v>
      </c>
      <c r="H90" s="36">
        <f>6.666+(12.826*(E90)^0.5)*LN(E90)</f>
        <v>19.238790948127587</v>
      </c>
      <c r="I90" s="51">
        <f>(H90/1000)*0.5/F90</f>
        <v>9.6193954740637924E-2</v>
      </c>
    </row>
    <row r="91" spans="1:10" x14ac:dyDescent="0.25">
      <c r="A91" s="33" t="s">
        <v>56</v>
      </c>
      <c r="B91" s="33">
        <v>8</v>
      </c>
      <c r="C91" s="33" t="s">
        <v>125</v>
      </c>
      <c r="D91" s="34">
        <v>7.3211335661241606</v>
      </c>
      <c r="E91" s="42">
        <v>6</v>
      </c>
      <c r="F91" s="42">
        <v>0.1</v>
      </c>
      <c r="G91" s="33" t="s">
        <v>170</v>
      </c>
      <c r="H91" s="34">
        <f>0.13647*D91^2.38351</f>
        <v>15.695251791065701</v>
      </c>
      <c r="I91" s="51">
        <f>(H91/1000)*0.5/F91</f>
        <v>7.847625895532849E-2</v>
      </c>
    </row>
    <row r="92" spans="1:10" x14ac:dyDescent="0.25">
      <c r="A92" s="33" t="s">
        <v>57</v>
      </c>
      <c r="B92" s="33">
        <v>1</v>
      </c>
      <c r="C92" s="33" t="s">
        <v>97</v>
      </c>
      <c r="D92" s="34">
        <v>8.5943741863196657</v>
      </c>
      <c r="E92" s="42">
        <v>1.3</v>
      </c>
      <c r="F92" s="42">
        <v>0.1</v>
      </c>
      <c r="G92" s="33" t="s">
        <v>153</v>
      </c>
      <c r="H92" s="36">
        <f>6.666+(12.826*(E92)^0.5)*LN(E92)</f>
        <v>10.502786144112589</v>
      </c>
      <c r="I92" s="51">
        <f>(H92/1000)*0.5/F92</f>
        <v>5.2513930720562936E-2</v>
      </c>
    </row>
    <row r="93" spans="1:10" x14ac:dyDescent="0.25">
      <c r="A93" s="33" t="s">
        <v>57</v>
      </c>
      <c r="B93" s="33">
        <v>2</v>
      </c>
      <c r="C93" s="33" t="s">
        <v>106</v>
      </c>
      <c r="D93" s="34">
        <v>4.1380320156353951</v>
      </c>
      <c r="E93" s="42">
        <v>3</v>
      </c>
      <c r="F93" s="42">
        <v>0.1</v>
      </c>
      <c r="G93" s="33" t="s">
        <v>170</v>
      </c>
      <c r="H93" s="34">
        <f t="shared" ref="H93:H96" si="29">0.13647*D93^2.38351</f>
        <v>4.0287608904037571</v>
      </c>
      <c r="I93" s="51">
        <f t="shared" ref="I93:I96" si="30">(H93/1000)*0.5/F93</f>
        <v>2.0143804452018785E-2</v>
      </c>
    </row>
    <row r="94" spans="1:10" x14ac:dyDescent="0.25">
      <c r="A94" s="33" t="s">
        <v>57</v>
      </c>
      <c r="B94" s="33">
        <v>3</v>
      </c>
      <c r="C94" s="33" t="s">
        <v>106</v>
      </c>
      <c r="D94" s="34">
        <v>2.8647913954398887</v>
      </c>
      <c r="E94" s="42">
        <v>2.5</v>
      </c>
      <c r="F94" s="42">
        <v>0.1</v>
      </c>
      <c r="G94" s="33" t="s">
        <v>170</v>
      </c>
      <c r="H94" s="34">
        <f t="shared" si="29"/>
        <v>1.676960899185393</v>
      </c>
      <c r="I94" s="51">
        <f t="shared" si="30"/>
        <v>8.3848044959269636E-3</v>
      </c>
    </row>
    <row r="95" spans="1:10" x14ac:dyDescent="0.25">
      <c r="A95" s="33" t="s">
        <v>57</v>
      </c>
      <c r="B95" s="33">
        <v>4</v>
      </c>
      <c r="C95" s="33" t="s">
        <v>106</v>
      </c>
      <c r="D95" s="34">
        <v>3.1831015504887654</v>
      </c>
      <c r="E95" s="42">
        <v>2.5</v>
      </c>
      <c r="F95" s="42">
        <v>0.1</v>
      </c>
      <c r="G95" s="33" t="s">
        <v>170</v>
      </c>
      <c r="H95" s="34">
        <f t="shared" si="29"/>
        <v>2.1556903263558689</v>
      </c>
      <c r="I95" s="51">
        <f t="shared" si="30"/>
        <v>1.0778451631779344E-2</v>
      </c>
    </row>
    <row r="96" spans="1:10" x14ac:dyDescent="0.25">
      <c r="A96" s="33" t="s">
        <v>57</v>
      </c>
      <c r="B96" s="33">
        <v>5</v>
      </c>
      <c r="C96" s="33" t="s">
        <v>106</v>
      </c>
      <c r="D96" s="34">
        <v>3.8197218605865184</v>
      </c>
      <c r="E96" s="42">
        <v>3.26</v>
      </c>
      <c r="F96" s="42">
        <v>0.1</v>
      </c>
      <c r="G96" s="33" t="s">
        <v>170</v>
      </c>
      <c r="H96" s="34">
        <f t="shared" si="29"/>
        <v>3.3290143298974635</v>
      </c>
      <c r="I96" s="51">
        <f t="shared" si="30"/>
        <v>1.6645071649487315E-2</v>
      </c>
    </row>
    <row r="97" spans="1:9" x14ac:dyDescent="0.25">
      <c r="A97" s="33" t="s">
        <v>57</v>
      </c>
      <c r="B97" s="33">
        <v>6</v>
      </c>
      <c r="C97" s="33" t="s">
        <v>97</v>
      </c>
      <c r="D97" s="34">
        <v>8.9126843413685428</v>
      </c>
      <c r="E97" s="42">
        <v>2.5</v>
      </c>
      <c r="F97" s="42">
        <v>0.1</v>
      </c>
      <c r="G97" s="33" t="s">
        <v>153</v>
      </c>
      <c r="H97" s="36">
        <f>6.666+(12.826*(E97)^0.5)*LN(E97)</f>
        <v>25.248088908650967</v>
      </c>
      <c r="I97" s="51">
        <f>(H97/1000)*0.5/F97</f>
        <v>0.12624044454325481</v>
      </c>
    </row>
    <row r="98" spans="1:9" x14ac:dyDescent="0.25">
      <c r="A98" s="33" t="s">
        <v>57</v>
      </c>
      <c r="B98" s="33">
        <v>7</v>
      </c>
      <c r="C98" s="33" t="s">
        <v>106</v>
      </c>
      <c r="D98" s="34">
        <v>3.5014117055376417</v>
      </c>
      <c r="E98" s="42">
        <v>2.5</v>
      </c>
      <c r="F98" s="42">
        <v>0.1</v>
      </c>
      <c r="G98" s="33" t="s">
        <v>170</v>
      </c>
      <c r="H98" s="34">
        <f>0.13647*D98^2.38351</f>
        <v>2.705491985995105</v>
      </c>
      <c r="I98" s="51">
        <f>(H98/1000)*0.5/F98</f>
        <v>1.3527459929975524E-2</v>
      </c>
    </row>
    <row r="99" spans="1:9" x14ac:dyDescent="0.25">
      <c r="A99" s="33" t="s">
        <v>58</v>
      </c>
      <c r="B99" s="33">
        <v>1</v>
      </c>
      <c r="C99" s="33" t="s">
        <v>97</v>
      </c>
      <c r="D99" s="34">
        <v>7.0028234110752834</v>
      </c>
      <c r="E99" s="42">
        <v>1.5</v>
      </c>
      <c r="F99" s="42">
        <v>0.1</v>
      </c>
      <c r="G99" s="33" t="s">
        <v>153</v>
      </c>
      <c r="H99" s="36">
        <f t="shared" ref="H99:H119" si="31">6.666+(12.826*(E99)^0.5)*LN(E99)</f>
        <v>13.035280163655273</v>
      </c>
      <c r="I99" s="51">
        <f t="shared" ref="I99:I119" si="32">(H99/1000)*0.5/F99</f>
        <v>6.5176400818276359E-2</v>
      </c>
    </row>
    <row r="100" spans="1:9" x14ac:dyDescent="0.25">
      <c r="A100" s="33" t="s">
        <v>58</v>
      </c>
      <c r="B100" s="33">
        <v>2</v>
      </c>
      <c r="C100" s="33" t="s">
        <v>97</v>
      </c>
      <c r="D100" s="34">
        <v>7.3211335661241606</v>
      </c>
      <c r="E100" s="42">
        <v>1.25</v>
      </c>
      <c r="F100" s="42">
        <v>0.1</v>
      </c>
      <c r="G100" s="33" t="s">
        <v>153</v>
      </c>
      <c r="H100" s="36">
        <f t="shared" si="31"/>
        <v>9.8658570906106586</v>
      </c>
      <c r="I100" s="51">
        <f t="shared" si="32"/>
        <v>4.932928545305329E-2</v>
      </c>
    </row>
    <row r="101" spans="1:9" x14ac:dyDescent="0.25">
      <c r="A101" s="33" t="s">
        <v>58</v>
      </c>
      <c r="B101" s="33">
        <v>3</v>
      </c>
      <c r="C101" s="33" t="s">
        <v>97</v>
      </c>
      <c r="D101" s="34">
        <v>5.0929624807820248</v>
      </c>
      <c r="E101" s="42">
        <v>1.5</v>
      </c>
      <c r="F101" s="42">
        <v>0.1</v>
      </c>
      <c r="G101" s="33" t="s">
        <v>153</v>
      </c>
      <c r="H101" s="36">
        <f t="shared" si="31"/>
        <v>13.035280163655273</v>
      </c>
      <c r="I101" s="51">
        <f t="shared" si="32"/>
        <v>6.5176400818276359E-2</v>
      </c>
    </row>
    <row r="102" spans="1:9" x14ac:dyDescent="0.25">
      <c r="A102" s="33" t="s">
        <v>58</v>
      </c>
      <c r="B102" s="33">
        <v>4</v>
      </c>
      <c r="C102" s="33" t="s">
        <v>97</v>
      </c>
      <c r="D102" s="34">
        <v>7.0028234110752834</v>
      </c>
      <c r="E102" s="42">
        <v>1.25</v>
      </c>
      <c r="F102" s="42">
        <v>0.1</v>
      </c>
      <c r="G102" s="33" t="s">
        <v>153</v>
      </c>
      <c r="H102" s="36">
        <f t="shared" si="31"/>
        <v>9.8658570906106586</v>
      </c>
      <c r="I102" s="51">
        <f t="shared" si="32"/>
        <v>4.932928545305329E-2</v>
      </c>
    </row>
    <row r="103" spans="1:9" x14ac:dyDescent="0.25">
      <c r="A103" s="33" t="s">
        <v>58</v>
      </c>
      <c r="B103" s="33">
        <v>5</v>
      </c>
      <c r="C103" s="33" t="s">
        <v>97</v>
      </c>
      <c r="D103" s="34">
        <v>7.0028234110752834</v>
      </c>
      <c r="E103" s="42">
        <v>1.5</v>
      </c>
      <c r="F103" s="42">
        <v>0.1</v>
      </c>
      <c r="G103" s="33" t="s">
        <v>153</v>
      </c>
      <c r="H103" s="36">
        <f t="shared" si="31"/>
        <v>13.035280163655273</v>
      </c>
      <c r="I103" s="51">
        <f t="shared" si="32"/>
        <v>6.5176400818276359E-2</v>
      </c>
    </row>
    <row r="104" spans="1:9" x14ac:dyDescent="0.25">
      <c r="A104" s="33" t="s">
        <v>58</v>
      </c>
      <c r="B104" s="33">
        <v>6</v>
      </c>
      <c r="C104" s="33" t="s">
        <v>97</v>
      </c>
      <c r="D104" s="34">
        <v>7.6394437211730368</v>
      </c>
      <c r="E104" s="42">
        <v>1.5</v>
      </c>
      <c r="F104" s="42">
        <v>0.1</v>
      </c>
      <c r="G104" s="33" t="s">
        <v>153</v>
      </c>
      <c r="H104" s="36">
        <f t="shared" si="31"/>
        <v>13.035280163655273</v>
      </c>
      <c r="I104" s="51">
        <f t="shared" si="32"/>
        <v>6.5176400818276359E-2</v>
      </c>
    </row>
    <row r="105" spans="1:9" x14ac:dyDescent="0.25">
      <c r="A105" s="33" t="s">
        <v>58</v>
      </c>
      <c r="B105" s="33">
        <v>7</v>
      </c>
      <c r="C105" s="33" t="s">
        <v>97</v>
      </c>
      <c r="D105" s="34">
        <v>7.0028234110752834</v>
      </c>
      <c r="E105" s="42">
        <v>1.25</v>
      </c>
      <c r="F105" s="42">
        <v>0.1</v>
      </c>
      <c r="G105" s="33" t="s">
        <v>153</v>
      </c>
      <c r="H105" s="36">
        <f t="shared" si="31"/>
        <v>9.8658570906106586</v>
      </c>
      <c r="I105" s="51">
        <f t="shared" si="32"/>
        <v>4.932928545305329E-2</v>
      </c>
    </row>
    <row r="106" spans="1:9" x14ac:dyDescent="0.25">
      <c r="A106" s="33" t="s">
        <v>58</v>
      </c>
      <c r="B106" s="33">
        <v>8</v>
      </c>
      <c r="C106" s="33" t="s">
        <v>97</v>
      </c>
      <c r="D106" s="34">
        <v>7.3211335661241606</v>
      </c>
      <c r="E106" s="42">
        <v>1.5</v>
      </c>
      <c r="F106" s="42">
        <v>0.1</v>
      </c>
      <c r="G106" s="33" t="s">
        <v>153</v>
      </c>
      <c r="H106" s="36">
        <f t="shared" si="31"/>
        <v>13.035280163655273</v>
      </c>
      <c r="I106" s="51">
        <f t="shared" si="32"/>
        <v>6.5176400818276359E-2</v>
      </c>
    </row>
    <row r="107" spans="1:9" x14ac:dyDescent="0.25">
      <c r="A107" s="33" t="s">
        <v>58</v>
      </c>
      <c r="B107" s="33">
        <v>9</v>
      </c>
      <c r="C107" s="33" t="s">
        <v>97</v>
      </c>
      <c r="D107" s="34">
        <v>7.3211335661241606</v>
      </c>
      <c r="E107" s="42">
        <v>2</v>
      </c>
      <c r="F107" s="42">
        <v>0.1</v>
      </c>
      <c r="G107" s="33" t="s">
        <v>153</v>
      </c>
      <c r="H107" s="36">
        <f t="shared" si="31"/>
        <v>19.238790948127587</v>
      </c>
      <c r="I107" s="51">
        <f t="shared" si="32"/>
        <v>9.6193954740637924E-2</v>
      </c>
    </row>
    <row r="108" spans="1:9" x14ac:dyDescent="0.25">
      <c r="A108" s="33" t="s">
        <v>58</v>
      </c>
      <c r="B108" s="33">
        <v>10</v>
      </c>
      <c r="C108" s="33" t="s">
        <v>97</v>
      </c>
      <c r="D108" s="34">
        <v>7.0028234110752834</v>
      </c>
      <c r="E108" s="42">
        <v>2</v>
      </c>
      <c r="F108" s="42">
        <v>0.1</v>
      </c>
      <c r="G108" s="33" t="s">
        <v>153</v>
      </c>
      <c r="H108" s="36">
        <f t="shared" si="31"/>
        <v>19.238790948127587</v>
      </c>
      <c r="I108" s="51">
        <f t="shared" si="32"/>
        <v>9.6193954740637924E-2</v>
      </c>
    </row>
    <row r="109" spans="1:9" x14ac:dyDescent="0.25">
      <c r="A109" s="33" t="s">
        <v>58</v>
      </c>
      <c r="B109" s="33">
        <v>11</v>
      </c>
      <c r="C109" s="33" t="s">
        <v>97</v>
      </c>
      <c r="D109" s="34">
        <v>7.3211335661241606</v>
      </c>
      <c r="E109" s="42">
        <v>1.5</v>
      </c>
      <c r="F109" s="42">
        <v>0.1</v>
      </c>
      <c r="G109" s="33" t="s">
        <v>153</v>
      </c>
      <c r="H109" s="36">
        <f t="shared" si="31"/>
        <v>13.035280163655273</v>
      </c>
      <c r="I109" s="51">
        <f t="shared" si="32"/>
        <v>6.5176400818276359E-2</v>
      </c>
    </row>
    <row r="110" spans="1:9" x14ac:dyDescent="0.25">
      <c r="A110" s="33" t="s">
        <v>58</v>
      </c>
      <c r="B110" s="33">
        <v>12</v>
      </c>
      <c r="C110" s="33" t="s">
        <v>97</v>
      </c>
      <c r="D110" s="34">
        <v>7.3211335661241606</v>
      </c>
      <c r="E110" s="42">
        <v>2</v>
      </c>
      <c r="F110" s="42">
        <v>0.1</v>
      </c>
      <c r="G110" s="33" t="s">
        <v>153</v>
      </c>
      <c r="H110" s="36">
        <f t="shared" si="31"/>
        <v>19.238790948127587</v>
      </c>
      <c r="I110" s="51">
        <f t="shared" si="32"/>
        <v>9.6193954740637924E-2</v>
      </c>
    </row>
    <row r="111" spans="1:9" x14ac:dyDescent="0.25">
      <c r="A111" s="33" t="s">
        <v>58</v>
      </c>
      <c r="B111" s="33">
        <v>13</v>
      </c>
      <c r="C111" s="33" t="s">
        <v>97</v>
      </c>
      <c r="D111" s="34">
        <v>7.3211335661241606</v>
      </c>
      <c r="E111" s="42">
        <v>2</v>
      </c>
      <c r="F111" s="42">
        <v>0.1</v>
      </c>
      <c r="G111" s="33" t="s">
        <v>153</v>
      </c>
      <c r="H111" s="36">
        <f t="shared" si="31"/>
        <v>19.238790948127587</v>
      </c>
      <c r="I111" s="51">
        <f t="shared" si="32"/>
        <v>9.6193954740637924E-2</v>
      </c>
    </row>
    <row r="112" spans="1:9" x14ac:dyDescent="0.25">
      <c r="A112" s="33" t="s">
        <v>58</v>
      </c>
      <c r="B112" s="33">
        <v>14</v>
      </c>
      <c r="C112" s="33" t="s">
        <v>97</v>
      </c>
      <c r="D112" s="34">
        <v>7.0028234110752834</v>
      </c>
      <c r="E112" s="42">
        <v>2</v>
      </c>
      <c r="F112" s="42">
        <v>0.1</v>
      </c>
      <c r="G112" s="33" t="s">
        <v>153</v>
      </c>
      <c r="H112" s="36">
        <f t="shared" si="31"/>
        <v>19.238790948127587</v>
      </c>
      <c r="I112" s="51">
        <f t="shared" si="32"/>
        <v>9.6193954740637924E-2</v>
      </c>
    </row>
    <row r="113" spans="1:9" x14ac:dyDescent="0.25">
      <c r="A113" s="33" t="s">
        <v>58</v>
      </c>
      <c r="B113" s="33">
        <v>15</v>
      </c>
      <c r="C113" s="33" t="s">
        <v>97</v>
      </c>
      <c r="D113" s="34">
        <v>7.3211335661241606</v>
      </c>
      <c r="E113" s="42">
        <v>2.5</v>
      </c>
      <c r="F113" s="42">
        <v>0.1</v>
      </c>
      <c r="G113" s="33" t="s">
        <v>153</v>
      </c>
      <c r="H113" s="36">
        <f t="shared" si="31"/>
        <v>25.248088908650967</v>
      </c>
      <c r="I113" s="51">
        <f t="shared" si="32"/>
        <v>0.12624044454325481</v>
      </c>
    </row>
    <row r="114" spans="1:9" x14ac:dyDescent="0.25">
      <c r="A114" s="33" t="s">
        <v>58</v>
      </c>
      <c r="B114" s="33">
        <v>16</v>
      </c>
      <c r="C114" s="33" t="s">
        <v>97</v>
      </c>
      <c r="D114" s="34">
        <v>3.5014117055376417</v>
      </c>
      <c r="E114" s="42">
        <v>1</v>
      </c>
      <c r="F114" s="42">
        <v>0.1</v>
      </c>
      <c r="G114" s="33" t="s">
        <v>153</v>
      </c>
      <c r="H114" s="36">
        <f t="shared" si="31"/>
        <v>6.6660000000000004</v>
      </c>
      <c r="I114" s="51">
        <f t="shared" si="32"/>
        <v>3.3329999999999999E-2</v>
      </c>
    </row>
    <row r="115" spans="1:9" x14ac:dyDescent="0.25">
      <c r="A115" s="33" t="s">
        <v>58</v>
      </c>
      <c r="B115" s="33">
        <v>17</v>
      </c>
      <c r="C115" s="33" t="s">
        <v>97</v>
      </c>
      <c r="D115" s="34">
        <v>4.4563421706842714</v>
      </c>
      <c r="E115" s="42">
        <v>2</v>
      </c>
      <c r="F115" s="42">
        <v>0.1</v>
      </c>
      <c r="G115" s="33" t="s">
        <v>153</v>
      </c>
      <c r="H115" s="36">
        <f t="shared" si="31"/>
        <v>19.238790948127587</v>
      </c>
      <c r="I115" s="51">
        <f t="shared" si="32"/>
        <v>9.6193954740637924E-2</v>
      </c>
    </row>
    <row r="116" spans="1:9" x14ac:dyDescent="0.25">
      <c r="A116" s="33" t="s">
        <v>58</v>
      </c>
      <c r="B116" s="33">
        <v>18</v>
      </c>
      <c r="C116" s="33" t="s">
        <v>97</v>
      </c>
      <c r="D116" s="34">
        <v>7.9577538762219131</v>
      </c>
      <c r="E116" s="42">
        <v>2</v>
      </c>
      <c r="F116" s="42">
        <v>0.1</v>
      </c>
      <c r="G116" s="33" t="s">
        <v>153</v>
      </c>
      <c r="H116" s="36">
        <f t="shared" si="31"/>
        <v>19.238790948127587</v>
      </c>
      <c r="I116" s="51">
        <f t="shared" si="32"/>
        <v>9.6193954740637924E-2</v>
      </c>
    </row>
    <row r="117" spans="1:9" x14ac:dyDescent="0.25">
      <c r="A117" s="33" t="s">
        <v>58</v>
      </c>
      <c r="B117" s="33">
        <v>19</v>
      </c>
      <c r="C117" s="33" t="s">
        <v>97</v>
      </c>
      <c r="D117" s="34">
        <v>7.9577538762219131</v>
      </c>
      <c r="E117" s="42">
        <v>2</v>
      </c>
      <c r="F117" s="42">
        <v>0.1</v>
      </c>
      <c r="G117" s="33" t="s">
        <v>153</v>
      </c>
      <c r="H117" s="36">
        <f t="shared" si="31"/>
        <v>19.238790948127587</v>
      </c>
      <c r="I117" s="51">
        <f t="shared" si="32"/>
        <v>9.6193954740637924E-2</v>
      </c>
    </row>
    <row r="118" spans="1:9" x14ac:dyDescent="0.25">
      <c r="A118" s="33" t="s">
        <v>58</v>
      </c>
      <c r="B118" s="33">
        <v>20</v>
      </c>
      <c r="C118" s="33" t="s">
        <v>97</v>
      </c>
      <c r="D118" s="34">
        <v>6.3662031009775308</v>
      </c>
      <c r="E118" s="42">
        <v>1.5</v>
      </c>
      <c r="F118" s="42">
        <v>0.1</v>
      </c>
      <c r="G118" s="33" t="s">
        <v>153</v>
      </c>
      <c r="H118" s="36">
        <f t="shared" si="31"/>
        <v>13.035280163655273</v>
      </c>
      <c r="I118" s="51">
        <f t="shared" si="32"/>
        <v>6.5176400818276359E-2</v>
      </c>
    </row>
    <row r="119" spans="1:9" x14ac:dyDescent="0.25">
      <c r="A119" s="33" t="s">
        <v>59</v>
      </c>
      <c r="B119" s="33">
        <v>1</v>
      </c>
      <c r="C119" s="33" t="s">
        <v>97</v>
      </c>
      <c r="D119" s="34">
        <v>7.0028234110752834</v>
      </c>
      <c r="E119" s="42">
        <v>2</v>
      </c>
      <c r="F119" s="42">
        <v>0.1</v>
      </c>
      <c r="G119" s="33" t="s">
        <v>153</v>
      </c>
      <c r="H119" s="36">
        <f t="shared" si="31"/>
        <v>19.238790948127587</v>
      </c>
      <c r="I119" s="51">
        <f t="shared" si="32"/>
        <v>9.6193954740637924E-2</v>
      </c>
    </row>
    <row r="120" spans="1:9" x14ac:dyDescent="0.25">
      <c r="A120" s="33" t="s">
        <v>59</v>
      </c>
      <c r="B120" s="33">
        <v>2</v>
      </c>
      <c r="C120" s="33" t="s">
        <v>106</v>
      </c>
      <c r="D120" s="34">
        <v>6.0478929459286546</v>
      </c>
      <c r="E120" s="42">
        <v>1.5</v>
      </c>
      <c r="F120" s="42">
        <v>0.1</v>
      </c>
      <c r="G120" s="33" t="s">
        <v>170</v>
      </c>
      <c r="H120" s="34">
        <f>0.13647*D120^2.38351</f>
        <v>9.9540167735915137</v>
      </c>
      <c r="I120" s="51">
        <f>(H120/1000)*0.5/F120</f>
        <v>4.9770083867957567E-2</v>
      </c>
    </row>
    <row r="121" spans="1:9" x14ac:dyDescent="0.25">
      <c r="A121" s="33" t="s">
        <v>59</v>
      </c>
      <c r="B121" s="33">
        <v>3</v>
      </c>
      <c r="C121" s="33" t="s">
        <v>97</v>
      </c>
      <c r="D121" s="34">
        <v>8.9126843413685428</v>
      </c>
      <c r="E121" s="42">
        <v>2.5</v>
      </c>
      <c r="F121" s="42">
        <v>0.1</v>
      </c>
      <c r="G121" s="33" t="s">
        <v>153</v>
      </c>
      <c r="H121" s="36">
        <f t="shared" ref="H121:H127" si="33">6.666+(12.826*(E121)^0.5)*LN(E121)</f>
        <v>25.248088908650967</v>
      </c>
      <c r="I121" s="51">
        <f t="shared" ref="I121:I127" si="34">(H121/1000)*0.5/F121</f>
        <v>0.12624044454325481</v>
      </c>
    </row>
    <row r="122" spans="1:9" x14ac:dyDescent="0.25">
      <c r="A122" s="33" t="s">
        <v>59</v>
      </c>
      <c r="B122" s="33">
        <v>4</v>
      </c>
      <c r="C122" s="33" t="s">
        <v>97</v>
      </c>
      <c r="D122" s="34">
        <v>7.9577538762219131</v>
      </c>
      <c r="E122" s="42">
        <v>2.5</v>
      </c>
      <c r="F122" s="42">
        <v>0.1</v>
      </c>
      <c r="G122" s="33" t="s">
        <v>153</v>
      </c>
      <c r="H122" s="36">
        <f t="shared" si="33"/>
        <v>25.248088908650967</v>
      </c>
      <c r="I122" s="51">
        <f t="shared" si="34"/>
        <v>0.12624044454325481</v>
      </c>
    </row>
    <row r="123" spans="1:9" x14ac:dyDescent="0.25">
      <c r="A123" s="33" t="s">
        <v>59</v>
      </c>
      <c r="B123" s="33">
        <v>5</v>
      </c>
      <c r="C123" s="33" t="s">
        <v>97</v>
      </c>
      <c r="D123" s="34">
        <v>8.9126843413685428</v>
      </c>
      <c r="E123" s="42">
        <v>3</v>
      </c>
      <c r="F123" s="42">
        <v>0.1</v>
      </c>
      <c r="G123" s="33" t="s">
        <v>153</v>
      </c>
      <c r="H123" s="36">
        <f t="shared" si="33"/>
        <v>31.07198362279307</v>
      </c>
      <c r="I123" s="51">
        <f t="shared" si="34"/>
        <v>0.15535991811396535</v>
      </c>
    </row>
    <row r="124" spans="1:9" x14ac:dyDescent="0.25">
      <c r="A124" s="33" t="s">
        <v>60</v>
      </c>
      <c r="B124" s="33">
        <v>1</v>
      </c>
      <c r="C124" s="33" t="s">
        <v>97</v>
      </c>
      <c r="D124" s="34">
        <v>7.0028234110752834</v>
      </c>
      <c r="E124" s="42">
        <v>1.5</v>
      </c>
      <c r="F124" s="42">
        <v>0.1</v>
      </c>
      <c r="G124" s="33" t="s">
        <v>153</v>
      </c>
      <c r="H124" s="36">
        <f t="shared" si="33"/>
        <v>13.035280163655273</v>
      </c>
      <c r="I124" s="51">
        <f t="shared" si="34"/>
        <v>6.5176400818276359E-2</v>
      </c>
    </row>
    <row r="125" spans="1:9" x14ac:dyDescent="0.25">
      <c r="A125" s="33" t="s">
        <v>60</v>
      </c>
      <c r="B125" s="33">
        <v>2</v>
      </c>
      <c r="C125" s="33" t="s">
        <v>97</v>
      </c>
      <c r="D125" s="34">
        <v>9.5493046514662954</v>
      </c>
      <c r="E125" s="42">
        <v>2</v>
      </c>
      <c r="F125" s="42">
        <v>0.1</v>
      </c>
      <c r="G125" s="33" t="s">
        <v>153</v>
      </c>
      <c r="H125" s="36">
        <f t="shared" si="33"/>
        <v>19.238790948127587</v>
      </c>
      <c r="I125" s="51">
        <f t="shared" si="34"/>
        <v>9.6193954740637924E-2</v>
      </c>
    </row>
    <row r="126" spans="1:9" x14ac:dyDescent="0.25">
      <c r="A126" s="33" t="s">
        <v>60</v>
      </c>
      <c r="B126" s="33">
        <v>3</v>
      </c>
      <c r="C126" s="33" t="s">
        <v>97</v>
      </c>
      <c r="D126" s="34">
        <v>9.23099449641742</v>
      </c>
      <c r="E126" s="42">
        <v>2.5</v>
      </c>
      <c r="F126" s="42">
        <v>0.1</v>
      </c>
      <c r="G126" s="33" t="s">
        <v>153</v>
      </c>
      <c r="H126" s="36">
        <f t="shared" si="33"/>
        <v>25.248088908650967</v>
      </c>
      <c r="I126" s="51">
        <f t="shared" si="34"/>
        <v>0.12624044454325481</v>
      </c>
    </row>
    <row r="127" spans="1:9" x14ac:dyDescent="0.25">
      <c r="A127" s="33" t="s">
        <v>60</v>
      </c>
      <c r="B127" s="33">
        <v>4</v>
      </c>
      <c r="C127" s="33" t="s">
        <v>97</v>
      </c>
      <c r="D127" s="34">
        <v>9.23099449641742</v>
      </c>
      <c r="E127" s="42">
        <v>2.5</v>
      </c>
      <c r="F127" s="42">
        <v>0.1</v>
      </c>
      <c r="G127" s="33" t="s">
        <v>153</v>
      </c>
      <c r="H127" s="36">
        <f t="shared" si="33"/>
        <v>25.248088908650967</v>
      </c>
      <c r="I127" s="51">
        <f t="shared" si="34"/>
        <v>0.12624044454325481</v>
      </c>
    </row>
    <row r="128" spans="1:9" x14ac:dyDescent="0.25">
      <c r="A128" s="33" t="s">
        <v>60</v>
      </c>
      <c r="B128" s="33">
        <v>5</v>
      </c>
      <c r="C128" s="33" t="s">
        <v>126</v>
      </c>
      <c r="D128" s="34">
        <v>5.4112726358309011</v>
      </c>
      <c r="E128" s="42">
        <v>5</v>
      </c>
      <c r="F128" s="42">
        <v>0.1</v>
      </c>
      <c r="G128" s="33" t="s">
        <v>170</v>
      </c>
      <c r="H128" s="34">
        <f>0.13647*D128^2.38351</f>
        <v>7.6359606452305071</v>
      </c>
      <c r="I128" s="51">
        <f>(H128/1000)*0.5/F128</f>
        <v>3.8179803226152532E-2</v>
      </c>
    </row>
    <row r="129" spans="1:9" x14ac:dyDescent="0.25">
      <c r="A129" s="33" t="s">
        <v>60</v>
      </c>
      <c r="B129" s="33">
        <v>6</v>
      </c>
      <c r="C129" s="33" t="s">
        <v>97</v>
      </c>
      <c r="D129" s="34">
        <v>6.0478929459286546</v>
      </c>
      <c r="E129" s="42">
        <v>2.5</v>
      </c>
      <c r="F129" s="42">
        <v>0.1</v>
      </c>
      <c r="G129" s="33" t="s">
        <v>153</v>
      </c>
      <c r="H129" s="36">
        <f>6.666+(12.826*(E129)^0.5)*LN(E129)</f>
        <v>25.248088908650967</v>
      </c>
      <c r="I129" s="51">
        <f>(H129/1000)*0.5/F129</f>
        <v>0.12624044454325481</v>
      </c>
    </row>
    <row r="130" spans="1:9" x14ac:dyDescent="0.25">
      <c r="A130" s="33" t="s">
        <v>61</v>
      </c>
      <c r="B130" s="33">
        <v>1</v>
      </c>
      <c r="C130" s="33" t="s">
        <v>126</v>
      </c>
      <c r="D130" s="34">
        <v>4.1380320156353951</v>
      </c>
      <c r="E130" s="42">
        <v>4</v>
      </c>
      <c r="F130" s="42">
        <v>0.1</v>
      </c>
      <c r="G130" s="33" t="s">
        <v>170</v>
      </c>
      <c r="H130" s="34">
        <f t="shared" ref="H130:H131" si="35">0.13647*D130^2.38351</f>
        <v>4.0287608904037571</v>
      </c>
      <c r="I130" s="51">
        <f t="shared" ref="I130:I134" si="36">(H130/1000)*0.5/F130</f>
        <v>2.0143804452018785E-2</v>
      </c>
    </row>
    <row r="131" spans="1:9" x14ac:dyDescent="0.25">
      <c r="A131" s="33" t="s">
        <v>61</v>
      </c>
      <c r="B131" s="33">
        <v>2</v>
      </c>
      <c r="C131" s="33" t="s">
        <v>126</v>
      </c>
      <c r="D131" s="34">
        <v>2.8647913954398887</v>
      </c>
      <c r="E131" s="42">
        <v>3</v>
      </c>
      <c r="F131" s="42">
        <v>0.1</v>
      </c>
      <c r="G131" s="33" t="s">
        <v>170</v>
      </c>
      <c r="H131" s="34">
        <f t="shared" si="35"/>
        <v>1.676960899185393</v>
      </c>
      <c r="I131" s="51">
        <f t="shared" si="36"/>
        <v>8.3848044959269636E-3</v>
      </c>
    </row>
    <row r="132" spans="1:9" x14ac:dyDescent="0.25">
      <c r="A132" s="33" t="s">
        <v>61</v>
      </c>
      <c r="B132" s="33">
        <v>3</v>
      </c>
      <c r="C132" s="33" t="s">
        <v>97</v>
      </c>
      <c r="D132" s="34">
        <v>6.3662031009775308</v>
      </c>
      <c r="E132" s="42">
        <v>2.5</v>
      </c>
      <c r="F132" s="42">
        <v>0.1</v>
      </c>
      <c r="G132" s="33" t="s">
        <v>153</v>
      </c>
      <c r="H132" s="36">
        <f t="shared" ref="H132:H134" si="37">6.666+(12.826*(E132)^0.5)*LN(E132)</f>
        <v>25.248088908650967</v>
      </c>
      <c r="I132" s="51">
        <f t="shared" si="36"/>
        <v>0.12624044454325481</v>
      </c>
    </row>
    <row r="133" spans="1:9" x14ac:dyDescent="0.25">
      <c r="A133" s="33" t="s">
        <v>61</v>
      </c>
      <c r="B133" s="33">
        <v>4</v>
      </c>
      <c r="C133" s="33" t="s">
        <v>97</v>
      </c>
      <c r="D133" s="34">
        <v>9.5493046514662954</v>
      </c>
      <c r="E133" s="42">
        <v>3</v>
      </c>
      <c r="F133" s="42">
        <v>0.1</v>
      </c>
      <c r="G133" s="33" t="s">
        <v>153</v>
      </c>
      <c r="H133" s="36">
        <f t="shared" si="37"/>
        <v>31.07198362279307</v>
      </c>
      <c r="I133" s="51">
        <f t="shared" si="36"/>
        <v>0.15535991811396535</v>
      </c>
    </row>
    <row r="134" spans="1:9" x14ac:dyDescent="0.25">
      <c r="A134" s="33" t="s">
        <v>61</v>
      </c>
      <c r="B134" s="33">
        <v>5</v>
      </c>
      <c r="C134" s="33" t="s">
        <v>97</v>
      </c>
      <c r="D134" s="34">
        <v>9.5493046514662954</v>
      </c>
      <c r="E134" s="42">
        <v>3</v>
      </c>
      <c r="F134" s="42">
        <v>0.1</v>
      </c>
      <c r="G134" s="33" t="s">
        <v>153</v>
      </c>
      <c r="H134" s="36">
        <f t="shared" si="37"/>
        <v>31.07198362279307</v>
      </c>
      <c r="I134" s="51">
        <f t="shared" si="36"/>
        <v>0.15535991811396535</v>
      </c>
    </row>
    <row r="135" spans="1:9" x14ac:dyDescent="0.25">
      <c r="A135" s="33" t="s">
        <v>61</v>
      </c>
      <c r="B135" s="33">
        <v>6</v>
      </c>
      <c r="C135" s="33" t="s">
        <v>126</v>
      </c>
      <c r="D135" s="34">
        <v>8.9126843413685428</v>
      </c>
      <c r="E135" s="42">
        <v>5</v>
      </c>
      <c r="F135" s="42">
        <v>0.1</v>
      </c>
      <c r="G135" s="33" t="s">
        <v>170</v>
      </c>
      <c r="H135" s="34">
        <f>0.13647*D135^2.38351</f>
        <v>25.08372391897657</v>
      </c>
      <c r="I135" s="51">
        <f>(H135/1000)*0.5/F135</f>
        <v>0.12541861959488285</v>
      </c>
    </row>
    <row r="136" spans="1:9" x14ac:dyDescent="0.25">
      <c r="A136" s="33" t="s">
        <v>62</v>
      </c>
      <c r="B136" s="33">
        <v>1</v>
      </c>
      <c r="C136" s="33" t="s">
        <v>97</v>
      </c>
      <c r="D136" s="34">
        <v>7.9577538762219131</v>
      </c>
      <c r="E136" s="42">
        <v>2.5</v>
      </c>
      <c r="F136" s="42">
        <v>0.1</v>
      </c>
      <c r="G136" s="33" t="s">
        <v>153</v>
      </c>
      <c r="H136" s="36">
        <f t="shared" ref="H136:H142" si="38">6.666+(12.826*(E136)^0.5)*LN(E136)</f>
        <v>25.248088908650967</v>
      </c>
      <c r="I136" s="51">
        <f t="shared" ref="I136:I142" si="39">(H136/1000)*0.5/F136</f>
        <v>0.12624044454325481</v>
      </c>
    </row>
    <row r="137" spans="1:9" x14ac:dyDescent="0.25">
      <c r="A137" s="33" t="s">
        <v>62</v>
      </c>
      <c r="B137" s="33">
        <v>2</v>
      </c>
      <c r="C137" s="33" t="s">
        <v>97</v>
      </c>
      <c r="D137" s="34">
        <v>9.5493046514662954</v>
      </c>
      <c r="E137" s="42">
        <v>2.5</v>
      </c>
      <c r="F137" s="42">
        <v>0.1</v>
      </c>
      <c r="G137" s="33" t="s">
        <v>153</v>
      </c>
      <c r="H137" s="36">
        <f t="shared" si="38"/>
        <v>25.248088908650967</v>
      </c>
      <c r="I137" s="51">
        <f t="shared" si="39"/>
        <v>0.12624044454325481</v>
      </c>
    </row>
    <row r="138" spans="1:9" x14ac:dyDescent="0.25">
      <c r="A138" s="33" t="s">
        <v>62</v>
      </c>
      <c r="B138" s="33">
        <v>3</v>
      </c>
      <c r="C138" s="33" t="s">
        <v>97</v>
      </c>
      <c r="D138" s="34">
        <v>8.9126843413685428</v>
      </c>
      <c r="E138" s="42">
        <v>3.21</v>
      </c>
      <c r="F138" s="42">
        <v>0.1</v>
      </c>
      <c r="G138" s="33" t="s">
        <v>153</v>
      </c>
      <c r="H138" s="36">
        <f t="shared" si="38"/>
        <v>33.466519049533602</v>
      </c>
      <c r="I138" s="51">
        <f t="shared" si="39"/>
        <v>0.167332595247668</v>
      </c>
    </row>
    <row r="139" spans="1:9" x14ac:dyDescent="0.25">
      <c r="A139" s="33" t="s">
        <v>63</v>
      </c>
      <c r="B139" s="33">
        <v>1</v>
      </c>
      <c r="C139" s="33" t="s">
        <v>97</v>
      </c>
      <c r="D139" s="34">
        <v>5.7295827908797774</v>
      </c>
      <c r="E139" s="42">
        <v>2</v>
      </c>
      <c r="F139" s="42">
        <v>0.1</v>
      </c>
      <c r="G139" s="33" t="s">
        <v>153</v>
      </c>
      <c r="H139" s="36">
        <f t="shared" si="38"/>
        <v>19.238790948127587</v>
      </c>
      <c r="I139" s="51">
        <f t="shared" si="39"/>
        <v>9.6193954740637924E-2</v>
      </c>
    </row>
    <row r="140" spans="1:9" x14ac:dyDescent="0.25">
      <c r="A140" s="33" t="s">
        <v>63</v>
      </c>
      <c r="B140" s="33">
        <v>2</v>
      </c>
      <c r="C140" s="33" t="s">
        <v>97</v>
      </c>
      <c r="D140" s="34">
        <v>6.3662031009775308</v>
      </c>
      <c r="E140" s="42">
        <v>2</v>
      </c>
      <c r="F140" s="42">
        <v>0.1</v>
      </c>
      <c r="G140" s="33" t="s">
        <v>153</v>
      </c>
      <c r="H140" s="36">
        <f t="shared" si="38"/>
        <v>19.238790948127587</v>
      </c>
      <c r="I140" s="51">
        <f t="shared" si="39"/>
        <v>9.6193954740637924E-2</v>
      </c>
    </row>
    <row r="141" spans="1:9" x14ac:dyDescent="0.25">
      <c r="A141" s="33" t="s">
        <v>63</v>
      </c>
      <c r="B141" s="33">
        <v>3</v>
      </c>
      <c r="C141" s="33" t="s">
        <v>97</v>
      </c>
      <c r="D141" s="34">
        <v>9.5493046514662954</v>
      </c>
      <c r="E141" s="42">
        <v>2</v>
      </c>
      <c r="F141" s="42">
        <v>0.1</v>
      </c>
      <c r="G141" s="33" t="s">
        <v>153</v>
      </c>
      <c r="H141" s="36">
        <f t="shared" si="38"/>
        <v>19.238790948127587</v>
      </c>
      <c r="I141" s="51">
        <f t="shared" si="39"/>
        <v>9.6193954740637924E-2</v>
      </c>
    </row>
    <row r="142" spans="1:9" x14ac:dyDescent="0.25">
      <c r="A142" s="33" t="s">
        <v>63</v>
      </c>
      <c r="B142" s="33">
        <v>4</v>
      </c>
      <c r="C142" s="33" t="s">
        <v>97</v>
      </c>
      <c r="D142" s="34">
        <v>9.5493046514662954</v>
      </c>
      <c r="E142" s="42">
        <v>2.5</v>
      </c>
      <c r="F142" s="42">
        <v>0.1</v>
      </c>
      <c r="G142" s="33" t="s">
        <v>153</v>
      </c>
      <c r="H142" s="36">
        <f t="shared" si="38"/>
        <v>25.248088908650967</v>
      </c>
      <c r="I142" s="51">
        <f t="shared" si="39"/>
        <v>0.12624044454325481</v>
      </c>
    </row>
    <row r="143" spans="1:9" x14ac:dyDescent="0.25">
      <c r="A143" s="33" t="s">
        <v>63</v>
      </c>
      <c r="B143" s="33">
        <v>5</v>
      </c>
      <c r="C143" s="33" t="s">
        <v>96</v>
      </c>
      <c r="D143" s="34">
        <v>7.3211335661241606</v>
      </c>
      <c r="E143" s="42">
        <v>4</v>
      </c>
      <c r="F143" s="42">
        <v>0.1</v>
      </c>
      <c r="G143" s="33" t="s">
        <v>170</v>
      </c>
      <c r="H143" s="34">
        <f>0.13647*D143^2.38351</f>
        <v>15.695251791065701</v>
      </c>
      <c r="I143" s="51">
        <f>(H143/1000)*0.5/F143</f>
        <v>7.847625895532849E-2</v>
      </c>
    </row>
    <row r="144" spans="1:9" x14ac:dyDescent="0.25">
      <c r="A144" s="33" t="s">
        <v>63</v>
      </c>
      <c r="B144" s="33">
        <v>6</v>
      </c>
      <c r="C144" s="33" t="s">
        <v>97</v>
      </c>
      <c r="D144" s="34">
        <v>9.8676148065151725</v>
      </c>
      <c r="E144" s="42">
        <v>2</v>
      </c>
      <c r="F144" s="42">
        <v>0.1</v>
      </c>
      <c r="G144" s="33" t="s">
        <v>153</v>
      </c>
      <c r="H144" s="36">
        <f t="shared" ref="H144:H145" si="40">6.666+(12.826*(E144)^0.5)*LN(E144)</f>
        <v>19.238790948127587</v>
      </c>
      <c r="I144" s="51">
        <f t="shared" ref="I144:I145" si="41">(H144/1000)*0.5/F144</f>
        <v>9.6193954740637924E-2</v>
      </c>
    </row>
    <row r="145" spans="1:9" x14ac:dyDescent="0.25">
      <c r="A145" s="33" t="s">
        <v>63</v>
      </c>
      <c r="B145" s="33">
        <v>7</v>
      </c>
      <c r="C145" s="33" t="s">
        <v>97</v>
      </c>
      <c r="D145" s="34">
        <v>8.9126843413685428</v>
      </c>
      <c r="E145" s="42">
        <v>2.5</v>
      </c>
      <c r="F145" s="42">
        <v>0.1</v>
      </c>
      <c r="G145" s="33" t="s">
        <v>153</v>
      </c>
      <c r="H145" s="36">
        <f t="shared" si="40"/>
        <v>25.248088908650967</v>
      </c>
      <c r="I145" s="51">
        <f t="shared" si="41"/>
        <v>0.12624044454325481</v>
      </c>
    </row>
    <row r="146" spans="1:9" x14ac:dyDescent="0.25">
      <c r="A146" s="33" t="s">
        <v>64</v>
      </c>
      <c r="B146" s="33">
        <v>1</v>
      </c>
      <c r="C146" s="33" t="s">
        <v>106</v>
      </c>
      <c r="D146" s="34">
        <v>5.0929624807820248</v>
      </c>
      <c r="E146" s="42">
        <v>2.5</v>
      </c>
      <c r="F146" s="42">
        <v>0.1</v>
      </c>
      <c r="G146" s="33" t="s">
        <v>170</v>
      </c>
      <c r="H146" s="34">
        <f>0.13647*D146^2.38351</f>
        <v>6.608583667064666</v>
      </c>
      <c r="I146" s="51">
        <f>(H146/1000)*0.5/F146</f>
        <v>3.3042918335323329E-2</v>
      </c>
    </row>
    <row r="147" spans="1:9" x14ac:dyDescent="0.25">
      <c r="A147" s="33" t="s">
        <v>64</v>
      </c>
      <c r="B147" s="33">
        <v>2</v>
      </c>
      <c r="C147" s="33" t="s">
        <v>97</v>
      </c>
      <c r="D147" s="34">
        <v>8.2760640312707903</v>
      </c>
      <c r="E147" s="42">
        <v>3</v>
      </c>
      <c r="F147" s="42">
        <v>0.1</v>
      </c>
      <c r="G147" s="33" t="s">
        <v>153</v>
      </c>
      <c r="H147" s="36">
        <f>6.666+(12.826*(E147)^0.5)*LN(E147)</f>
        <v>31.07198362279307</v>
      </c>
      <c r="I147" s="51">
        <f>(H147/1000)*0.5/F147</f>
        <v>0.15535991811396535</v>
      </c>
    </row>
    <row r="148" spans="1:9" x14ac:dyDescent="0.25">
      <c r="A148" s="33" t="s">
        <v>64</v>
      </c>
      <c r="B148" s="33">
        <v>3</v>
      </c>
      <c r="C148" s="33" t="s">
        <v>106</v>
      </c>
      <c r="D148" s="34">
        <v>7.0028234110752834</v>
      </c>
      <c r="E148" s="42">
        <v>3</v>
      </c>
      <c r="F148" s="42">
        <v>0.1</v>
      </c>
      <c r="G148" s="33" t="s">
        <v>170</v>
      </c>
      <c r="H148" s="34">
        <f>0.13647*D148^2.38351</f>
        <v>14.117384939340271</v>
      </c>
      <c r="I148" s="51">
        <f>(H148/1000)*0.5/F148</f>
        <v>7.0586924696701345E-2</v>
      </c>
    </row>
    <row r="149" spans="1:9" x14ac:dyDescent="0.25">
      <c r="A149" s="33" t="s">
        <v>64</v>
      </c>
      <c r="B149" s="33">
        <v>4</v>
      </c>
      <c r="C149" s="33" t="s">
        <v>97</v>
      </c>
      <c r="D149" s="34">
        <v>7.3211335661241606</v>
      </c>
      <c r="E149" s="42">
        <v>2</v>
      </c>
      <c r="F149" s="42">
        <v>0.1</v>
      </c>
      <c r="G149" s="33" t="s">
        <v>153</v>
      </c>
      <c r="H149" s="36">
        <f t="shared" ref="H149:H153" si="42">6.666+(12.826*(E149)^0.5)*LN(E149)</f>
        <v>19.238790948127587</v>
      </c>
      <c r="I149" s="51">
        <f t="shared" ref="I149:I153" si="43">(H149/1000)*0.5/F149</f>
        <v>9.6193954740637924E-2</v>
      </c>
    </row>
    <row r="150" spans="1:9" x14ac:dyDescent="0.25">
      <c r="A150" s="33" t="s">
        <v>64</v>
      </c>
      <c r="B150" s="33">
        <v>5</v>
      </c>
      <c r="C150" s="33" t="s">
        <v>97</v>
      </c>
      <c r="D150" s="34">
        <v>5.7295827908797774</v>
      </c>
      <c r="E150" s="42">
        <v>0.75</v>
      </c>
      <c r="F150" s="42">
        <v>0.1</v>
      </c>
      <c r="G150" s="33" t="s">
        <v>153</v>
      </c>
      <c r="H150" s="36">
        <f t="shared" si="42"/>
        <v>3.4705305785986784</v>
      </c>
      <c r="I150" s="51">
        <f t="shared" si="43"/>
        <v>1.7352652892993391E-2</v>
      </c>
    </row>
    <row r="151" spans="1:9" x14ac:dyDescent="0.25">
      <c r="A151" s="33" t="s">
        <v>64</v>
      </c>
      <c r="B151" s="33">
        <v>6</v>
      </c>
      <c r="C151" s="33" t="s">
        <v>97</v>
      </c>
      <c r="D151" s="34">
        <v>7.0028234110752834</v>
      </c>
      <c r="E151" s="42">
        <v>1.75</v>
      </c>
      <c r="F151" s="42">
        <v>0.1</v>
      </c>
      <c r="G151" s="33" t="s">
        <v>153</v>
      </c>
      <c r="H151" s="36">
        <f t="shared" si="42"/>
        <v>16.161114764244658</v>
      </c>
      <c r="I151" s="51">
        <f t="shared" si="43"/>
        <v>8.0805573821223289E-2</v>
      </c>
    </row>
    <row r="152" spans="1:9" x14ac:dyDescent="0.25">
      <c r="A152" s="33" t="s">
        <v>65</v>
      </c>
      <c r="B152" s="33">
        <v>1</v>
      </c>
      <c r="C152" s="33" t="s">
        <v>97</v>
      </c>
      <c r="D152" s="34">
        <v>6.0478929459286546</v>
      </c>
      <c r="E152" s="42">
        <v>2.25</v>
      </c>
      <c r="F152" s="42">
        <v>0.1</v>
      </c>
      <c r="G152" s="33" t="s">
        <v>153</v>
      </c>
      <c r="H152" s="36">
        <f t="shared" si="42"/>
        <v>22.267486429785951</v>
      </c>
      <c r="I152" s="51">
        <f t="shared" si="43"/>
        <v>0.11133743214892974</v>
      </c>
    </row>
    <row r="153" spans="1:9" x14ac:dyDescent="0.25">
      <c r="A153" s="33" t="s">
        <v>65</v>
      </c>
      <c r="B153" s="33">
        <v>2</v>
      </c>
      <c r="C153" s="33" t="s">
        <v>97</v>
      </c>
      <c r="D153" s="34">
        <v>7.3211335661241606</v>
      </c>
      <c r="E153" s="42">
        <v>2</v>
      </c>
      <c r="F153" s="42">
        <v>0.1</v>
      </c>
      <c r="G153" s="33" t="s">
        <v>153</v>
      </c>
      <c r="H153" s="36">
        <f t="shared" si="42"/>
        <v>19.238790948127587</v>
      </c>
      <c r="I153" s="51">
        <f t="shared" si="43"/>
        <v>9.6193954740637924E-2</v>
      </c>
    </row>
    <row r="154" spans="1:9" x14ac:dyDescent="0.25">
      <c r="A154" s="33" t="s">
        <v>65</v>
      </c>
      <c r="B154" s="33">
        <v>3</v>
      </c>
      <c r="C154" s="33" t="s">
        <v>98</v>
      </c>
      <c r="D154" s="34">
        <v>2.8647913954398887</v>
      </c>
      <c r="E154" s="42">
        <v>2</v>
      </c>
      <c r="F154" s="42">
        <v>0.1</v>
      </c>
      <c r="G154" s="33" t="s">
        <v>170</v>
      </c>
      <c r="H154" s="34">
        <f>0.13647*D154^2.38351</f>
        <v>1.676960899185393</v>
      </c>
      <c r="I154" s="51">
        <f>(H154/1000)*0.5/F154</f>
        <v>8.3848044959269636E-3</v>
      </c>
    </row>
    <row r="155" spans="1:9" x14ac:dyDescent="0.25">
      <c r="A155" s="33" t="s">
        <v>65</v>
      </c>
      <c r="B155" s="33">
        <v>4</v>
      </c>
      <c r="C155" s="33" t="s">
        <v>97</v>
      </c>
      <c r="D155" s="34">
        <v>7.0028234110752834</v>
      </c>
      <c r="E155" s="42">
        <v>2.5</v>
      </c>
      <c r="F155" s="42">
        <v>0.1</v>
      </c>
      <c r="G155" s="33" t="s">
        <v>153</v>
      </c>
      <c r="H155" s="36">
        <f t="shared" ref="H155:H173" si="44">6.666+(12.826*(E155)^0.5)*LN(E155)</f>
        <v>25.248088908650967</v>
      </c>
      <c r="I155" s="51">
        <f t="shared" ref="I155:I173" si="45">(H155/1000)*0.5/F155</f>
        <v>0.12624044454325481</v>
      </c>
    </row>
    <row r="156" spans="1:9" x14ac:dyDescent="0.25">
      <c r="A156" s="33" t="s">
        <v>65</v>
      </c>
      <c r="B156" s="33">
        <v>5</v>
      </c>
      <c r="C156" s="33" t="s">
        <v>97</v>
      </c>
      <c r="D156" s="34">
        <v>8.9126843413685428</v>
      </c>
      <c r="E156" s="42">
        <v>3</v>
      </c>
      <c r="F156" s="42">
        <v>0.1</v>
      </c>
      <c r="G156" s="33" t="s">
        <v>153</v>
      </c>
      <c r="H156" s="36">
        <f t="shared" si="44"/>
        <v>31.07198362279307</v>
      </c>
      <c r="I156" s="51">
        <f t="shared" si="45"/>
        <v>0.15535991811396535</v>
      </c>
    </row>
    <row r="157" spans="1:9" x14ac:dyDescent="0.25">
      <c r="A157" s="33" t="s">
        <v>65</v>
      </c>
      <c r="B157" s="33">
        <v>6</v>
      </c>
      <c r="C157" s="33" t="s">
        <v>97</v>
      </c>
      <c r="D157" s="34">
        <v>7.0028234110752834</v>
      </c>
      <c r="E157" s="42">
        <v>1.75</v>
      </c>
      <c r="F157" s="42">
        <v>0.1</v>
      </c>
      <c r="G157" s="33" t="s">
        <v>153</v>
      </c>
      <c r="H157" s="36">
        <f t="shared" si="44"/>
        <v>16.161114764244658</v>
      </c>
      <c r="I157" s="51">
        <f t="shared" si="45"/>
        <v>8.0805573821223289E-2</v>
      </c>
    </row>
    <row r="158" spans="1:9" x14ac:dyDescent="0.25">
      <c r="A158" s="33" t="s">
        <v>65</v>
      </c>
      <c r="B158" s="33">
        <v>7</v>
      </c>
      <c r="C158" s="33" t="s">
        <v>97</v>
      </c>
      <c r="D158" s="34">
        <v>6.6845132560264071</v>
      </c>
      <c r="E158" s="42">
        <v>1.5</v>
      </c>
      <c r="F158" s="42">
        <v>0.1</v>
      </c>
      <c r="G158" s="33" t="s">
        <v>153</v>
      </c>
      <c r="H158" s="36">
        <f t="shared" si="44"/>
        <v>13.035280163655273</v>
      </c>
      <c r="I158" s="51">
        <f t="shared" si="45"/>
        <v>6.5176400818276359E-2</v>
      </c>
    </row>
    <row r="159" spans="1:9" x14ac:dyDescent="0.25">
      <c r="A159" s="33" t="s">
        <v>65</v>
      </c>
      <c r="B159" s="33">
        <v>8</v>
      </c>
      <c r="C159" s="33" t="s">
        <v>97</v>
      </c>
      <c r="D159" s="34">
        <v>7.6394437211730368</v>
      </c>
      <c r="E159" s="42">
        <v>2.5</v>
      </c>
      <c r="F159" s="42">
        <v>0.1</v>
      </c>
      <c r="G159" s="33" t="s">
        <v>153</v>
      </c>
      <c r="H159" s="36">
        <f t="shared" si="44"/>
        <v>25.248088908650967</v>
      </c>
      <c r="I159" s="51">
        <f t="shared" si="45"/>
        <v>0.12624044454325481</v>
      </c>
    </row>
    <row r="160" spans="1:9" x14ac:dyDescent="0.25">
      <c r="A160" s="33" t="s">
        <v>65</v>
      </c>
      <c r="B160" s="33">
        <v>9</v>
      </c>
      <c r="C160" s="33" t="s">
        <v>97</v>
      </c>
      <c r="D160" s="34">
        <v>7.0028234110752834</v>
      </c>
      <c r="E160" s="42">
        <v>1.5</v>
      </c>
      <c r="F160" s="42">
        <v>0.1</v>
      </c>
      <c r="G160" s="33" t="s">
        <v>153</v>
      </c>
      <c r="H160" s="36">
        <f t="shared" si="44"/>
        <v>13.035280163655273</v>
      </c>
      <c r="I160" s="51">
        <f t="shared" si="45"/>
        <v>6.5176400818276359E-2</v>
      </c>
    </row>
    <row r="161" spans="1:9" x14ac:dyDescent="0.25">
      <c r="A161" s="33" t="s">
        <v>65</v>
      </c>
      <c r="B161" s="33">
        <v>10</v>
      </c>
      <c r="C161" s="33" t="s">
        <v>97</v>
      </c>
      <c r="D161" s="34">
        <v>8.5943741863196657</v>
      </c>
      <c r="E161" s="42">
        <v>1.5</v>
      </c>
      <c r="F161" s="42">
        <v>0.1</v>
      </c>
      <c r="G161" s="33" t="s">
        <v>153</v>
      </c>
      <c r="H161" s="36">
        <f t="shared" si="44"/>
        <v>13.035280163655273</v>
      </c>
      <c r="I161" s="51">
        <f t="shared" si="45"/>
        <v>6.5176400818276359E-2</v>
      </c>
    </row>
    <row r="162" spans="1:9" x14ac:dyDescent="0.25">
      <c r="A162" s="33" t="s">
        <v>65</v>
      </c>
      <c r="B162" s="33">
        <v>11</v>
      </c>
      <c r="C162" s="33" t="s">
        <v>97</v>
      </c>
      <c r="D162" s="34">
        <v>4.7746523257331477</v>
      </c>
      <c r="E162" s="42">
        <v>1.5</v>
      </c>
      <c r="F162" s="42">
        <v>0.1</v>
      </c>
      <c r="G162" s="33" t="s">
        <v>153</v>
      </c>
      <c r="H162" s="36">
        <f t="shared" si="44"/>
        <v>13.035280163655273</v>
      </c>
      <c r="I162" s="51">
        <f t="shared" si="45"/>
        <v>6.5176400818276359E-2</v>
      </c>
    </row>
    <row r="163" spans="1:9" x14ac:dyDescent="0.25">
      <c r="A163" s="33" t="s">
        <v>65</v>
      </c>
      <c r="B163" s="33">
        <v>12</v>
      </c>
      <c r="C163" s="33" t="s">
        <v>97</v>
      </c>
      <c r="D163" s="34">
        <v>7.9577538762219131</v>
      </c>
      <c r="E163" s="42">
        <v>3</v>
      </c>
      <c r="F163" s="42">
        <v>0.1</v>
      </c>
      <c r="G163" s="33" t="s">
        <v>153</v>
      </c>
      <c r="H163" s="36">
        <f t="shared" si="44"/>
        <v>31.07198362279307</v>
      </c>
      <c r="I163" s="51">
        <f t="shared" si="45"/>
        <v>0.15535991811396535</v>
      </c>
    </row>
    <row r="164" spans="1:9" x14ac:dyDescent="0.25">
      <c r="A164" s="33" t="s">
        <v>65</v>
      </c>
      <c r="B164" s="33">
        <v>13</v>
      </c>
      <c r="C164" s="33" t="s">
        <v>97</v>
      </c>
      <c r="D164" s="34">
        <v>6.6845132560264071</v>
      </c>
      <c r="E164" s="42">
        <v>2.5</v>
      </c>
      <c r="F164" s="42">
        <v>0.1</v>
      </c>
      <c r="G164" s="33" t="s">
        <v>153</v>
      </c>
      <c r="H164" s="36">
        <f t="shared" si="44"/>
        <v>25.248088908650967</v>
      </c>
      <c r="I164" s="51">
        <f t="shared" si="45"/>
        <v>0.12624044454325481</v>
      </c>
    </row>
    <row r="165" spans="1:9" x14ac:dyDescent="0.25">
      <c r="A165" s="33" t="s">
        <v>65</v>
      </c>
      <c r="B165" s="33">
        <v>14</v>
      </c>
      <c r="C165" s="33" t="s">
        <v>97</v>
      </c>
      <c r="D165" s="34">
        <v>6.6845132560264071</v>
      </c>
      <c r="E165" s="42">
        <v>2.5</v>
      </c>
      <c r="F165" s="42">
        <v>0.1</v>
      </c>
      <c r="G165" s="33" t="s">
        <v>153</v>
      </c>
      <c r="H165" s="36">
        <f t="shared" si="44"/>
        <v>25.248088908650967</v>
      </c>
      <c r="I165" s="51">
        <f t="shared" si="45"/>
        <v>0.12624044454325481</v>
      </c>
    </row>
    <row r="166" spans="1:9" x14ac:dyDescent="0.25">
      <c r="A166" s="33" t="s">
        <v>66</v>
      </c>
      <c r="B166" s="33">
        <v>1</v>
      </c>
      <c r="C166" s="33" t="s">
        <v>97</v>
      </c>
      <c r="D166" s="34">
        <v>7.0028234110752834</v>
      </c>
      <c r="E166" s="42">
        <v>1.75</v>
      </c>
      <c r="F166" s="42">
        <v>0.1</v>
      </c>
      <c r="G166" s="33" t="s">
        <v>153</v>
      </c>
      <c r="H166" s="36">
        <f t="shared" si="44"/>
        <v>16.161114764244658</v>
      </c>
      <c r="I166" s="51">
        <f t="shared" si="45"/>
        <v>8.0805573821223289E-2</v>
      </c>
    </row>
    <row r="167" spans="1:9" x14ac:dyDescent="0.25">
      <c r="A167" s="33" t="s">
        <v>66</v>
      </c>
      <c r="B167" s="33">
        <v>2</v>
      </c>
      <c r="C167" s="33" t="s">
        <v>97</v>
      </c>
      <c r="D167" s="34">
        <v>7.3211335661241606</v>
      </c>
      <c r="E167" s="42">
        <v>3</v>
      </c>
      <c r="F167" s="42">
        <v>0.1</v>
      </c>
      <c r="G167" s="33" t="s">
        <v>153</v>
      </c>
      <c r="H167" s="36">
        <f t="shared" si="44"/>
        <v>31.07198362279307</v>
      </c>
      <c r="I167" s="51">
        <f t="shared" si="45"/>
        <v>0.15535991811396535</v>
      </c>
    </row>
    <row r="168" spans="1:9" x14ac:dyDescent="0.25">
      <c r="A168" s="33" t="s">
        <v>66</v>
      </c>
      <c r="B168" s="33">
        <v>3</v>
      </c>
      <c r="C168" s="33" t="s">
        <v>97</v>
      </c>
      <c r="D168" s="34">
        <v>7.0028234110752834</v>
      </c>
      <c r="E168" s="42">
        <v>1.6</v>
      </c>
      <c r="F168" s="42">
        <v>0.1</v>
      </c>
      <c r="G168" s="33" t="s">
        <v>153</v>
      </c>
      <c r="H168" s="36">
        <f t="shared" si="44"/>
        <v>14.291221054605082</v>
      </c>
      <c r="I168" s="51">
        <f t="shared" si="45"/>
        <v>7.14561052730254E-2</v>
      </c>
    </row>
    <row r="169" spans="1:9" x14ac:dyDescent="0.25">
      <c r="A169" s="33" t="s">
        <v>66</v>
      </c>
      <c r="B169" s="33">
        <v>4</v>
      </c>
      <c r="C169" s="33" t="s">
        <v>97</v>
      </c>
      <c r="D169" s="34">
        <v>7.9577538762219131</v>
      </c>
      <c r="E169" s="42">
        <v>1.6</v>
      </c>
      <c r="F169" s="42">
        <v>0.1</v>
      </c>
      <c r="G169" s="33" t="s">
        <v>153</v>
      </c>
      <c r="H169" s="36">
        <f t="shared" si="44"/>
        <v>14.291221054605082</v>
      </c>
      <c r="I169" s="51">
        <f t="shared" si="45"/>
        <v>7.14561052730254E-2</v>
      </c>
    </row>
    <row r="170" spans="1:9" x14ac:dyDescent="0.25">
      <c r="A170" s="33" t="s">
        <v>66</v>
      </c>
      <c r="B170" s="33">
        <v>5</v>
      </c>
      <c r="C170" s="33" t="s">
        <v>97</v>
      </c>
      <c r="D170" s="34">
        <v>7.3211335661241606</v>
      </c>
      <c r="E170" s="42">
        <v>2.25</v>
      </c>
      <c r="F170" s="42">
        <v>0.1</v>
      </c>
      <c r="G170" s="33" t="s">
        <v>153</v>
      </c>
      <c r="H170" s="36">
        <f t="shared" si="44"/>
        <v>22.267486429785951</v>
      </c>
      <c r="I170" s="51">
        <f t="shared" si="45"/>
        <v>0.11133743214892974</v>
      </c>
    </row>
    <row r="171" spans="1:9" x14ac:dyDescent="0.25">
      <c r="A171" s="33" t="s">
        <v>66</v>
      </c>
      <c r="B171" s="33">
        <v>6</v>
      </c>
      <c r="C171" s="33" t="s">
        <v>97</v>
      </c>
      <c r="D171" s="34">
        <v>4.1380320156353951</v>
      </c>
      <c r="E171" s="42">
        <v>1.5</v>
      </c>
      <c r="F171" s="42">
        <v>0.1</v>
      </c>
      <c r="G171" s="33" t="s">
        <v>153</v>
      </c>
      <c r="H171" s="36">
        <f t="shared" si="44"/>
        <v>13.035280163655273</v>
      </c>
      <c r="I171" s="51">
        <f t="shared" si="45"/>
        <v>6.5176400818276359E-2</v>
      </c>
    </row>
    <row r="172" spans="1:9" x14ac:dyDescent="0.25">
      <c r="A172" s="33" t="s">
        <v>66</v>
      </c>
      <c r="B172" s="33">
        <v>7</v>
      </c>
      <c r="C172" s="33" t="s">
        <v>97</v>
      </c>
      <c r="D172" s="34">
        <v>7.3211335661241606</v>
      </c>
      <c r="E172" s="42">
        <v>1.6</v>
      </c>
      <c r="F172" s="42">
        <v>0.1</v>
      </c>
      <c r="G172" s="33" t="s">
        <v>153</v>
      </c>
      <c r="H172" s="36">
        <f t="shared" si="44"/>
        <v>14.291221054605082</v>
      </c>
      <c r="I172" s="51">
        <f t="shared" si="45"/>
        <v>7.14561052730254E-2</v>
      </c>
    </row>
    <row r="173" spans="1:9" x14ac:dyDescent="0.25">
      <c r="A173" s="33" t="s">
        <v>66</v>
      </c>
      <c r="B173" s="33">
        <v>8</v>
      </c>
      <c r="C173" s="33" t="s">
        <v>97</v>
      </c>
      <c r="D173" s="34">
        <v>7.6394437211730368</v>
      </c>
      <c r="E173" s="42">
        <v>1.8</v>
      </c>
      <c r="F173" s="42">
        <v>0.1</v>
      </c>
      <c r="G173" s="33" t="s">
        <v>153</v>
      </c>
      <c r="H173" s="36">
        <f t="shared" si="44"/>
        <v>16.780565174083964</v>
      </c>
      <c r="I173" s="51">
        <f t="shared" si="45"/>
        <v>8.3902825870419806E-2</v>
      </c>
    </row>
    <row r="174" spans="1:9" x14ac:dyDescent="0.25">
      <c r="A174" s="33" t="s">
        <v>66</v>
      </c>
      <c r="B174" s="33">
        <v>9</v>
      </c>
      <c r="C174" s="33" t="s">
        <v>106</v>
      </c>
      <c r="D174" s="34">
        <v>2.8647913954398887</v>
      </c>
      <c r="E174" s="42">
        <v>2.5</v>
      </c>
      <c r="F174" s="42">
        <v>0.1</v>
      </c>
      <c r="G174" s="33" t="s">
        <v>170</v>
      </c>
      <c r="H174" s="34">
        <f>0.13647*D174^2.38351</f>
        <v>1.676960899185393</v>
      </c>
      <c r="I174" s="51">
        <f>(H174/1000)*0.5/F174</f>
        <v>8.3848044959269636E-3</v>
      </c>
    </row>
    <row r="175" spans="1:9" x14ac:dyDescent="0.25">
      <c r="A175" s="33" t="s">
        <v>67</v>
      </c>
      <c r="B175" s="33">
        <v>1</v>
      </c>
      <c r="C175" s="33" t="s">
        <v>97</v>
      </c>
      <c r="D175" s="34">
        <v>8.9126843413685428</v>
      </c>
      <c r="E175" s="42">
        <v>2.75</v>
      </c>
      <c r="F175" s="42">
        <v>0.1</v>
      </c>
      <c r="G175" s="33" t="s">
        <v>153</v>
      </c>
      <c r="H175" s="36">
        <f t="shared" ref="H175:H187" si="46">6.666+(12.826*(E175)^0.5)*LN(E175)</f>
        <v>28.182260542962453</v>
      </c>
      <c r="I175" s="51">
        <f t="shared" ref="I175:I187" si="47">(H175/1000)*0.5/F175</f>
        <v>0.14091130271481225</v>
      </c>
    </row>
    <row r="176" spans="1:9" x14ac:dyDescent="0.25">
      <c r="A176" s="33" t="s">
        <v>67</v>
      </c>
      <c r="B176" s="33">
        <v>2</v>
      </c>
      <c r="C176" s="33" t="s">
        <v>97</v>
      </c>
      <c r="D176" s="34">
        <v>8.2760640312707903</v>
      </c>
      <c r="E176" s="42">
        <v>2.25</v>
      </c>
      <c r="F176" s="42">
        <v>0.1</v>
      </c>
      <c r="G176" s="33" t="s">
        <v>153</v>
      </c>
      <c r="H176" s="36">
        <f t="shared" si="46"/>
        <v>22.267486429785951</v>
      </c>
      <c r="I176" s="51">
        <f t="shared" si="47"/>
        <v>0.11133743214892974</v>
      </c>
    </row>
    <row r="177" spans="1:9" x14ac:dyDescent="0.25">
      <c r="A177" s="33" t="s">
        <v>67</v>
      </c>
      <c r="B177" s="33">
        <v>3</v>
      </c>
      <c r="C177" s="33" t="s">
        <v>97</v>
      </c>
      <c r="D177" s="34">
        <v>8.9126843413685428</v>
      </c>
      <c r="E177" s="42">
        <v>2.5</v>
      </c>
      <c r="F177" s="42">
        <v>0.1</v>
      </c>
      <c r="G177" s="33" t="s">
        <v>153</v>
      </c>
      <c r="H177" s="36">
        <f t="shared" si="46"/>
        <v>25.248088908650967</v>
      </c>
      <c r="I177" s="51">
        <f t="shared" si="47"/>
        <v>0.12624044454325481</v>
      </c>
    </row>
    <row r="178" spans="1:9" x14ac:dyDescent="0.25">
      <c r="A178" s="33" t="s">
        <v>67</v>
      </c>
      <c r="B178" s="33">
        <v>4</v>
      </c>
      <c r="C178" s="33" t="s">
        <v>97</v>
      </c>
      <c r="D178" s="34">
        <v>7.3211335661241606</v>
      </c>
      <c r="E178" s="42">
        <v>2</v>
      </c>
      <c r="F178" s="42">
        <v>0.1</v>
      </c>
      <c r="G178" s="33" t="s">
        <v>153</v>
      </c>
      <c r="H178" s="36">
        <f t="shared" si="46"/>
        <v>19.238790948127587</v>
      </c>
      <c r="I178" s="51">
        <f t="shared" si="47"/>
        <v>9.6193954740637924E-2</v>
      </c>
    </row>
    <row r="179" spans="1:9" x14ac:dyDescent="0.25">
      <c r="A179" s="33" t="s">
        <v>67</v>
      </c>
      <c r="B179" s="33">
        <v>5</v>
      </c>
      <c r="C179" s="33" t="s">
        <v>97</v>
      </c>
      <c r="D179" s="34">
        <v>7.0028234110752834</v>
      </c>
      <c r="E179" s="42">
        <v>1.5</v>
      </c>
      <c r="F179" s="42">
        <v>0.1</v>
      </c>
      <c r="G179" s="33" t="s">
        <v>153</v>
      </c>
      <c r="H179" s="36">
        <f t="shared" si="46"/>
        <v>13.035280163655273</v>
      </c>
      <c r="I179" s="51">
        <f t="shared" si="47"/>
        <v>6.5176400818276359E-2</v>
      </c>
    </row>
    <row r="180" spans="1:9" x14ac:dyDescent="0.25">
      <c r="A180" s="33" t="s">
        <v>67</v>
      </c>
      <c r="B180" s="33">
        <v>6</v>
      </c>
      <c r="C180" s="33" t="s">
        <v>97</v>
      </c>
      <c r="D180" s="34">
        <v>8.2760640312707903</v>
      </c>
      <c r="E180" s="42">
        <v>2.5</v>
      </c>
      <c r="F180" s="42">
        <v>0.1</v>
      </c>
      <c r="G180" s="33" t="s">
        <v>153</v>
      </c>
      <c r="H180" s="36">
        <f t="shared" si="46"/>
        <v>25.248088908650967</v>
      </c>
      <c r="I180" s="51">
        <f t="shared" si="47"/>
        <v>0.12624044454325481</v>
      </c>
    </row>
    <row r="181" spans="1:9" x14ac:dyDescent="0.25">
      <c r="A181" s="33" t="s">
        <v>67</v>
      </c>
      <c r="B181" s="33">
        <v>7</v>
      </c>
      <c r="C181" s="33" t="s">
        <v>97</v>
      </c>
      <c r="D181" s="34">
        <v>7.6394437211730368</v>
      </c>
      <c r="E181" s="42">
        <v>2</v>
      </c>
      <c r="F181" s="42">
        <v>0.1</v>
      </c>
      <c r="G181" s="33" t="s">
        <v>153</v>
      </c>
      <c r="H181" s="36">
        <f t="shared" si="46"/>
        <v>19.238790948127587</v>
      </c>
      <c r="I181" s="51">
        <f t="shared" si="47"/>
        <v>9.6193954740637924E-2</v>
      </c>
    </row>
    <row r="182" spans="1:9" x14ac:dyDescent="0.25">
      <c r="A182" s="33" t="s">
        <v>67</v>
      </c>
      <c r="B182" s="33">
        <v>8</v>
      </c>
      <c r="C182" s="33" t="s">
        <v>97</v>
      </c>
      <c r="D182" s="34">
        <v>8.9126843413685428</v>
      </c>
      <c r="E182" s="42">
        <v>3.6</v>
      </c>
      <c r="F182" s="42">
        <v>0.1</v>
      </c>
      <c r="G182" s="33" t="s">
        <v>153</v>
      </c>
      <c r="H182" s="36">
        <f t="shared" si="46"/>
        <v>37.838324382840511</v>
      </c>
      <c r="I182" s="51">
        <f t="shared" si="47"/>
        <v>0.18919162191420252</v>
      </c>
    </row>
    <row r="183" spans="1:9" x14ac:dyDescent="0.25">
      <c r="A183" s="33" t="s">
        <v>68</v>
      </c>
      <c r="B183" s="33">
        <v>1</v>
      </c>
      <c r="C183" s="33" t="s">
        <v>97</v>
      </c>
      <c r="D183" s="34">
        <v>8.2760640312707903</v>
      </c>
      <c r="E183" s="42">
        <v>3</v>
      </c>
      <c r="F183" s="42">
        <v>0.1</v>
      </c>
      <c r="G183" s="33" t="s">
        <v>153</v>
      </c>
      <c r="H183" s="36">
        <f t="shared" si="46"/>
        <v>31.07198362279307</v>
      </c>
      <c r="I183" s="51">
        <f t="shared" si="47"/>
        <v>0.15535991811396535</v>
      </c>
    </row>
    <row r="184" spans="1:9" x14ac:dyDescent="0.25">
      <c r="A184" s="33" t="s">
        <v>68</v>
      </c>
      <c r="B184" s="33">
        <v>2</v>
      </c>
      <c r="C184" s="33" t="s">
        <v>97</v>
      </c>
      <c r="D184" s="34">
        <v>9.5493046514662954</v>
      </c>
      <c r="E184" s="42">
        <v>3</v>
      </c>
      <c r="F184" s="42">
        <v>0.1</v>
      </c>
      <c r="G184" s="33" t="s">
        <v>153</v>
      </c>
      <c r="H184" s="36">
        <f t="shared" si="46"/>
        <v>31.07198362279307</v>
      </c>
      <c r="I184" s="51">
        <f t="shared" si="47"/>
        <v>0.15535991811396535</v>
      </c>
    </row>
    <row r="185" spans="1:9" x14ac:dyDescent="0.25">
      <c r="A185" s="33" t="s">
        <v>68</v>
      </c>
      <c r="B185" s="33">
        <v>3</v>
      </c>
      <c r="C185" s="33" t="s">
        <v>97</v>
      </c>
      <c r="D185" s="34">
        <v>7.0028234110752834</v>
      </c>
      <c r="E185" s="42">
        <v>2</v>
      </c>
      <c r="F185" s="42">
        <v>0.1</v>
      </c>
      <c r="G185" s="33" t="s">
        <v>153</v>
      </c>
      <c r="H185" s="36">
        <f t="shared" si="46"/>
        <v>19.238790948127587</v>
      </c>
      <c r="I185" s="51">
        <f t="shared" si="47"/>
        <v>9.6193954740637924E-2</v>
      </c>
    </row>
    <row r="186" spans="1:9" x14ac:dyDescent="0.25">
      <c r="A186" s="33" t="s">
        <v>68</v>
      </c>
      <c r="B186" s="33">
        <v>4</v>
      </c>
      <c r="C186" s="33" t="s">
        <v>97</v>
      </c>
      <c r="D186" s="34">
        <v>6.0478929459286546</v>
      </c>
      <c r="E186" s="42">
        <v>1.3</v>
      </c>
      <c r="F186" s="42">
        <v>0.1</v>
      </c>
      <c r="G186" s="33" t="s">
        <v>153</v>
      </c>
      <c r="H186" s="36">
        <f t="shared" si="46"/>
        <v>10.502786144112589</v>
      </c>
      <c r="I186" s="51">
        <f t="shared" si="47"/>
        <v>5.2513930720562936E-2</v>
      </c>
    </row>
    <row r="187" spans="1:9" x14ac:dyDescent="0.25">
      <c r="A187" s="33" t="s">
        <v>68</v>
      </c>
      <c r="B187" s="33">
        <v>5</v>
      </c>
      <c r="C187" s="33" t="s">
        <v>97</v>
      </c>
      <c r="D187" s="34">
        <v>6.3662031009775308</v>
      </c>
      <c r="E187" s="42">
        <v>1.5</v>
      </c>
      <c r="F187" s="42">
        <v>0.1</v>
      </c>
      <c r="G187" s="33" t="s">
        <v>153</v>
      </c>
      <c r="H187" s="36">
        <f t="shared" si="46"/>
        <v>13.035280163655273</v>
      </c>
      <c r="I187" s="51">
        <f t="shared" si="47"/>
        <v>6.5176400818276359E-2</v>
      </c>
    </row>
    <row r="188" spans="1:9" x14ac:dyDescent="0.25">
      <c r="A188" s="33" t="s">
        <v>69</v>
      </c>
      <c r="B188" s="33">
        <v>1</v>
      </c>
      <c r="C188" s="33" t="s">
        <v>101</v>
      </c>
      <c r="D188" s="34">
        <v>3.1831015504887654</v>
      </c>
      <c r="E188" s="42">
        <v>2</v>
      </c>
      <c r="F188" s="42">
        <v>0.1</v>
      </c>
      <c r="G188" s="33" t="s">
        <v>170</v>
      </c>
      <c r="H188" s="34">
        <f>0.13647*D188^2.38351</f>
        <v>2.1556903263558689</v>
      </c>
      <c r="I188" s="51">
        <f>(H188/1000)*0.5/F188</f>
        <v>1.0778451631779344E-2</v>
      </c>
    </row>
    <row r="189" spans="1:9" x14ac:dyDescent="0.25">
      <c r="A189" s="33" t="s">
        <v>69</v>
      </c>
      <c r="B189" s="33">
        <v>2</v>
      </c>
      <c r="C189" s="33" t="s">
        <v>97</v>
      </c>
      <c r="D189" s="34">
        <v>6.3662031009775308</v>
      </c>
      <c r="E189" s="42">
        <v>1.5</v>
      </c>
      <c r="F189" s="42">
        <v>0.1</v>
      </c>
      <c r="G189" s="33" t="s">
        <v>153</v>
      </c>
      <c r="H189" s="36">
        <f t="shared" ref="H189:H195" si="48">6.666+(12.826*(E189)^0.5)*LN(E189)</f>
        <v>13.035280163655273</v>
      </c>
      <c r="I189" s="51">
        <f t="shared" ref="I189:I195" si="49">(H189/1000)*0.5/F189</f>
        <v>6.5176400818276359E-2</v>
      </c>
    </row>
    <row r="190" spans="1:9" x14ac:dyDescent="0.25">
      <c r="A190" s="33" t="s">
        <v>69</v>
      </c>
      <c r="B190" s="33">
        <v>3</v>
      </c>
      <c r="C190" s="33" t="s">
        <v>97</v>
      </c>
      <c r="D190" s="34">
        <v>7.0028234110752834</v>
      </c>
      <c r="E190" s="42">
        <v>2.5</v>
      </c>
      <c r="F190" s="42">
        <v>0.1</v>
      </c>
      <c r="G190" s="33" t="s">
        <v>153</v>
      </c>
      <c r="H190" s="36">
        <f t="shared" si="48"/>
        <v>25.248088908650967</v>
      </c>
      <c r="I190" s="51">
        <f t="shared" si="49"/>
        <v>0.12624044454325481</v>
      </c>
    </row>
    <row r="191" spans="1:9" x14ac:dyDescent="0.25">
      <c r="A191" s="33" t="s">
        <v>69</v>
      </c>
      <c r="B191" s="33">
        <v>4</v>
      </c>
      <c r="C191" s="33" t="s">
        <v>97</v>
      </c>
      <c r="D191" s="34">
        <v>5.7295827908797774</v>
      </c>
      <c r="E191" s="42">
        <v>2</v>
      </c>
      <c r="F191" s="42">
        <v>0.1</v>
      </c>
      <c r="G191" s="33" t="s">
        <v>153</v>
      </c>
      <c r="H191" s="36">
        <f t="shared" si="48"/>
        <v>19.238790948127587</v>
      </c>
      <c r="I191" s="51">
        <f t="shared" si="49"/>
        <v>9.6193954740637924E-2</v>
      </c>
    </row>
    <row r="192" spans="1:9" x14ac:dyDescent="0.25">
      <c r="A192" s="33" t="s">
        <v>69</v>
      </c>
      <c r="B192" s="33">
        <v>5</v>
      </c>
      <c r="C192" s="33" t="s">
        <v>97</v>
      </c>
      <c r="D192" s="34">
        <v>6.6845132560264071</v>
      </c>
      <c r="E192" s="42">
        <v>3</v>
      </c>
      <c r="F192" s="42">
        <v>0.1</v>
      </c>
      <c r="G192" s="33" t="s">
        <v>153</v>
      </c>
      <c r="H192" s="36">
        <f t="shared" si="48"/>
        <v>31.07198362279307</v>
      </c>
      <c r="I192" s="51">
        <f t="shared" si="49"/>
        <v>0.15535991811396535</v>
      </c>
    </row>
    <row r="193" spans="1:9" x14ac:dyDescent="0.25">
      <c r="A193" s="33" t="s">
        <v>69</v>
      </c>
      <c r="B193" s="33">
        <v>6</v>
      </c>
      <c r="C193" s="33" t="s">
        <v>97</v>
      </c>
      <c r="D193" s="34">
        <v>8.5943741863196657</v>
      </c>
      <c r="E193" s="42">
        <v>3</v>
      </c>
      <c r="F193" s="42">
        <v>0.1</v>
      </c>
      <c r="G193" s="33" t="s">
        <v>153</v>
      </c>
      <c r="H193" s="36">
        <f t="shared" si="48"/>
        <v>31.07198362279307</v>
      </c>
      <c r="I193" s="51">
        <f t="shared" si="49"/>
        <v>0.15535991811396535</v>
      </c>
    </row>
    <row r="194" spans="1:9" x14ac:dyDescent="0.25">
      <c r="A194" s="33" t="s">
        <v>69</v>
      </c>
      <c r="B194" s="33">
        <v>7</v>
      </c>
      <c r="C194" s="33" t="s">
        <v>97</v>
      </c>
      <c r="D194" s="34">
        <v>7.9577538762219131</v>
      </c>
      <c r="E194" s="42">
        <v>2.5</v>
      </c>
      <c r="F194" s="42">
        <v>0.1</v>
      </c>
      <c r="G194" s="33" t="s">
        <v>153</v>
      </c>
      <c r="H194" s="36">
        <f t="shared" si="48"/>
        <v>25.248088908650967</v>
      </c>
      <c r="I194" s="51">
        <f t="shared" si="49"/>
        <v>0.12624044454325481</v>
      </c>
    </row>
    <row r="195" spans="1:9" x14ac:dyDescent="0.25">
      <c r="A195" s="33" t="s">
        <v>69</v>
      </c>
      <c r="B195" s="33">
        <v>8</v>
      </c>
      <c r="C195" s="33" t="s">
        <v>97</v>
      </c>
      <c r="D195" s="34">
        <v>6.3662031009775308</v>
      </c>
      <c r="E195" s="42">
        <v>0.8</v>
      </c>
      <c r="F195" s="42">
        <v>0.1</v>
      </c>
      <c r="G195" s="33" t="s">
        <v>153</v>
      </c>
      <c r="H195" s="36">
        <f t="shared" si="48"/>
        <v>4.1061143275114738</v>
      </c>
      <c r="I195" s="51">
        <f t="shared" si="49"/>
        <v>2.0530571637557369E-2</v>
      </c>
    </row>
    <row r="196" spans="1:9" x14ac:dyDescent="0.25">
      <c r="A196" s="33" t="s">
        <v>70</v>
      </c>
      <c r="B196" s="33">
        <v>1</v>
      </c>
      <c r="C196" s="33" t="s">
        <v>133</v>
      </c>
      <c r="D196" s="34">
        <v>6.0478929459286546</v>
      </c>
      <c r="E196" s="42">
        <v>2.5</v>
      </c>
      <c r="F196" s="42">
        <v>0.1</v>
      </c>
      <c r="G196" s="33" t="s">
        <v>170</v>
      </c>
      <c r="H196" s="34">
        <f>0.13647*D196^2.38351</f>
        <v>9.9540167735915137</v>
      </c>
      <c r="I196" s="51">
        <f>(H196/1000)*0.5/F196</f>
        <v>4.9770083867957567E-2</v>
      </c>
    </row>
    <row r="197" spans="1:9" x14ac:dyDescent="0.25">
      <c r="A197" s="33" t="s">
        <v>70</v>
      </c>
      <c r="B197" s="33">
        <v>2</v>
      </c>
      <c r="C197" s="33" t="s">
        <v>97</v>
      </c>
      <c r="D197" s="34">
        <v>7.0028234110752834</v>
      </c>
      <c r="E197" s="42">
        <v>2</v>
      </c>
      <c r="F197" s="42">
        <v>0.1</v>
      </c>
      <c r="G197" s="33" t="s">
        <v>153</v>
      </c>
      <c r="H197" s="36">
        <f t="shared" ref="H197:H202" si="50">6.666+(12.826*(E197)^0.5)*LN(E197)</f>
        <v>19.238790948127587</v>
      </c>
      <c r="I197" s="51">
        <f t="shared" ref="I197:I202" si="51">(H197/1000)*0.5/F197</f>
        <v>9.6193954740637924E-2</v>
      </c>
    </row>
    <row r="198" spans="1:9" x14ac:dyDescent="0.25">
      <c r="A198" s="33" t="s">
        <v>70</v>
      </c>
      <c r="B198" s="33">
        <v>4</v>
      </c>
      <c r="C198" s="33" t="s">
        <v>97</v>
      </c>
      <c r="D198" s="34">
        <v>8.5943741863196657</v>
      </c>
      <c r="E198" s="42">
        <v>2</v>
      </c>
      <c r="F198" s="42">
        <v>0.1</v>
      </c>
      <c r="G198" s="33" t="s">
        <v>153</v>
      </c>
      <c r="H198" s="36">
        <f t="shared" si="50"/>
        <v>19.238790948127587</v>
      </c>
      <c r="I198" s="51">
        <f t="shared" si="51"/>
        <v>9.6193954740637924E-2</v>
      </c>
    </row>
    <row r="199" spans="1:9" x14ac:dyDescent="0.25">
      <c r="A199" s="33" t="s">
        <v>70</v>
      </c>
      <c r="B199" s="33">
        <v>5</v>
      </c>
      <c r="C199" s="33" t="s">
        <v>97</v>
      </c>
      <c r="D199" s="34">
        <v>6.6845132560264071</v>
      </c>
      <c r="E199" s="42">
        <v>2.5</v>
      </c>
      <c r="F199" s="42">
        <v>0.1</v>
      </c>
      <c r="G199" s="33" t="s">
        <v>153</v>
      </c>
      <c r="H199" s="36">
        <f t="shared" si="50"/>
        <v>25.248088908650967</v>
      </c>
      <c r="I199" s="51">
        <f t="shared" si="51"/>
        <v>0.12624044454325481</v>
      </c>
    </row>
    <row r="200" spans="1:9" x14ac:dyDescent="0.25">
      <c r="A200" s="33" t="s">
        <v>70</v>
      </c>
      <c r="B200" s="33">
        <v>6</v>
      </c>
      <c r="C200" s="33" t="s">
        <v>97</v>
      </c>
      <c r="D200" s="34">
        <v>8.2760640312707903</v>
      </c>
      <c r="E200" s="42">
        <v>2.25</v>
      </c>
      <c r="F200" s="42">
        <v>0.1</v>
      </c>
      <c r="G200" s="33" t="s">
        <v>153</v>
      </c>
      <c r="H200" s="36">
        <f t="shared" si="50"/>
        <v>22.267486429785951</v>
      </c>
      <c r="I200" s="51">
        <f t="shared" si="51"/>
        <v>0.11133743214892974</v>
      </c>
    </row>
    <row r="201" spans="1:9" x14ac:dyDescent="0.25">
      <c r="A201" s="33" t="s">
        <v>70</v>
      </c>
      <c r="B201" s="33">
        <v>7</v>
      </c>
      <c r="C201" s="33" t="s">
        <v>97</v>
      </c>
      <c r="D201" s="34">
        <v>8.5943741863196657</v>
      </c>
      <c r="E201" s="42">
        <v>2.7</v>
      </c>
      <c r="F201" s="42">
        <v>0.1</v>
      </c>
      <c r="G201" s="33" t="s">
        <v>153</v>
      </c>
      <c r="H201" s="36">
        <f t="shared" si="50"/>
        <v>27.599047871519819</v>
      </c>
      <c r="I201" s="51">
        <f t="shared" si="51"/>
        <v>0.13799523935759908</v>
      </c>
    </row>
    <row r="202" spans="1:9" x14ac:dyDescent="0.25">
      <c r="A202" s="33" t="s">
        <v>71</v>
      </c>
      <c r="B202" s="33">
        <v>1</v>
      </c>
      <c r="C202" s="33" t="s">
        <v>97</v>
      </c>
      <c r="D202" s="34">
        <v>7.6394437211730368</v>
      </c>
      <c r="E202" s="42">
        <v>3</v>
      </c>
      <c r="F202" s="42">
        <v>0.1</v>
      </c>
      <c r="G202" s="33" t="s">
        <v>153</v>
      </c>
      <c r="H202" s="36">
        <f t="shared" si="50"/>
        <v>31.07198362279307</v>
      </c>
      <c r="I202" s="51">
        <f t="shared" si="51"/>
        <v>0.15535991811396535</v>
      </c>
    </row>
    <row r="203" spans="1:9" x14ac:dyDescent="0.25">
      <c r="A203" s="33" t="s">
        <v>71</v>
      </c>
      <c r="B203" s="33">
        <v>2</v>
      </c>
      <c r="C203" s="33" t="s">
        <v>106</v>
      </c>
      <c r="D203" s="34">
        <v>4.7746523257331477</v>
      </c>
      <c r="E203" s="42">
        <v>7</v>
      </c>
      <c r="F203" s="42">
        <v>0.1</v>
      </c>
      <c r="G203" s="33" t="s">
        <v>170</v>
      </c>
      <c r="H203" s="34">
        <f t="shared" ref="H203:H204" si="52">0.13647*D203^2.38351</f>
        <v>5.666327208105141</v>
      </c>
      <c r="I203" s="51">
        <f t="shared" ref="I203:I210" si="53">(H203/1000)*0.5/F203</f>
        <v>2.8331636040525705E-2</v>
      </c>
    </row>
    <row r="204" spans="1:9" x14ac:dyDescent="0.25">
      <c r="A204" s="33" t="s">
        <v>71</v>
      </c>
      <c r="B204" s="33">
        <v>3</v>
      </c>
      <c r="C204" s="33" t="s">
        <v>106</v>
      </c>
      <c r="D204" s="34">
        <v>3.1831015504887654</v>
      </c>
      <c r="E204" s="42">
        <v>2.5</v>
      </c>
      <c r="F204" s="42">
        <v>0.1</v>
      </c>
      <c r="G204" s="33" t="s">
        <v>170</v>
      </c>
      <c r="H204" s="34">
        <f t="shared" si="52"/>
        <v>2.1556903263558689</v>
      </c>
      <c r="I204" s="51">
        <f t="shared" si="53"/>
        <v>1.0778451631779344E-2</v>
      </c>
    </row>
    <row r="205" spans="1:9" x14ac:dyDescent="0.25">
      <c r="A205" s="33" t="s">
        <v>71</v>
      </c>
      <c r="B205" s="33">
        <v>4</v>
      </c>
      <c r="C205" s="33" t="s">
        <v>97</v>
      </c>
      <c r="D205" s="34">
        <v>3.8197218605865184</v>
      </c>
      <c r="E205" s="42">
        <v>1.5</v>
      </c>
      <c r="F205" s="42">
        <v>0.1</v>
      </c>
      <c r="G205" s="33" t="s">
        <v>153</v>
      </c>
      <c r="H205" s="36">
        <f t="shared" ref="H205:H210" si="54">6.666+(12.826*(E205)^0.5)*LN(E205)</f>
        <v>13.035280163655273</v>
      </c>
      <c r="I205" s="51">
        <f t="shared" si="53"/>
        <v>6.5176400818276359E-2</v>
      </c>
    </row>
    <row r="206" spans="1:9" x14ac:dyDescent="0.25">
      <c r="A206" s="33" t="s">
        <v>71</v>
      </c>
      <c r="B206" s="33">
        <v>5</v>
      </c>
      <c r="C206" s="33" t="s">
        <v>97</v>
      </c>
      <c r="D206" s="34">
        <v>5.4112726358309011</v>
      </c>
      <c r="E206" s="42">
        <v>1.5</v>
      </c>
      <c r="F206" s="42">
        <v>0.1</v>
      </c>
      <c r="G206" s="33" t="s">
        <v>153</v>
      </c>
      <c r="H206" s="36">
        <f t="shared" si="54"/>
        <v>13.035280163655273</v>
      </c>
      <c r="I206" s="51">
        <f t="shared" si="53"/>
        <v>6.5176400818276359E-2</v>
      </c>
    </row>
    <row r="207" spans="1:9" x14ac:dyDescent="0.25">
      <c r="A207" s="33" t="s">
        <v>71</v>
      </c>
      <c r="B207" s="33">
        <v>6</v>
      </c>
      <c r="C207" s="33" t="s">
        <v>97</v>
      </c>
      <c r="D207" s="34">
        <v>6.3662031009775308</v>
      </c>
      <c r="E207" s="42">
        <v>1.5</v>
      </c>
      <c r="F207" s="42">
        <v>0.1</v>
      </c>
      <c r="G207" s="33" t="s">
        <v>153</v>
      </c>
      <c r="H207" s="36">
        <f t="shared" si="54"/>
        <v>13.035280163655273</v>
      </c>
      <c r="I207" s="51">
        <f t="shared" si="53"/>
        <v>6.5176400818276359E-2</v>
      </c>
    </row>
    <row r="208" spans="1:9" x14ac:dyDescent="0.25">
      <c r="A208" s="33" t="s">
        <v>71</v>
      </c>
      <c r="B208" s="33">
        <v>7</v>
      </c>
      <c r="C208" s="33" t="s">
        <v>97</v>
      </c>
      <c r="D208" s="34">
        <v>7.3211335661241606</v>
      </c>
      <c r="E208" s="42">
        <v>2.5</v>
      </c>
      <c r="F208" s="42">
        <v>0.1</v>
      </c>
      <c r="G208" s="33" t="s">
        <v>153</v>
      </c>
      <c r="H208" s="36">
        <f t="shared" si="54"/>
        <v>25.248088908650967</v>
      </c>
      <c r="I208" s="51">
        <f t="shared" si="53"/>
        <v>0.12624044454325481</v>
      </c>
    </row>
    <row r="209" spans="1:9" x14ac:dyDescent="0.25">
      <c r="A209" s="33" t="s">
        <v>71</v>
      </c>
      <c r="B209" s="33">
        <v>8</v>
      </c>
      <c r="C209" s="33" t="s">
        <v>97</v>
      </c>
      <c r="D209" s="34">
        <v>3.8197218605865184</v>
      </c>
      <c r="E209" s="42">
        <v>2</v>
      </c>
      <c r="F209" s="42">
        <v>0.1</v>
      </c>
      <c r="G209" s="33" t="s">
        <v>153</v>
      </c>
      <c r="H209" s="36">
        <f t="shared" si="54"/>
        <v>19.238790948127587</v>
      </c>
      <c r="I209" s="51">
        <f t="shared" si="53"/>
        <v>9.6193954740637924E-2</v>
      </c>
    </row>
    <row r="210" spans="1:9" x14ac:dyDescent="0.25">
      <c r="A210" s="33" t="s">
        <v>71</v>
      </c>
      <c r="B210" s="33">
        <v>9</v>
      </c>
      <c r="C210" s="33" t="s">
        <v>97</v>
      </c>
      <c r="D210" s="34">
        <v>6.3662031009775308</v>
      </c>
      <c r="E210" s="42">
        <v>2</v>
      </c>
      <c r="F210" s="42">
        <v>0.1</v>
      </c>
      <c r="G210" s="33" t="s">
        <v>153</v>
      </c>
      <c r="H210" s="36">
        <f t="shared" si="54"/>
        <v>19.238790948127587</v>
      </c>
      <c r="I210" s="51">
        <f t="shared" si="53"/>
        <v>9.6193954740637924E-2</v>
      </c>
    </row>
    <row r="211" spans="1:9" x14ac:dyDescent="0.25">
      <c r="A211" s="33" t="s">
        <v>71</v>
      </c>
      <c r="B211" s="33">
        <v>10</v>
      </c>
      <c r="C211" s="33" t="s">
        <v>106</v>
      </c>
      <c r="D211" s="34">
        <v>3.1831015504887654</v>
      </c>
      <c r="E211" s="42">
        <v>4</v>
      </c>
      <c r="F211" s="42">
        <v>0.1</v>
      </c>
      <c r="G211" s="33" t="s">
        <v>170</v>
      </c>
      <c r="H211" s="34">
        <f>0.13647*D211^2.38351</f>
        <v>2.1556903263558689</v>
      </c>
      <c r="I211" s="51">
        <f>(H211/1000)*0.5/F211</f>
        <v>1.0778451631779344E-2</v>
      </c>
    </row>
    <row r="212" spans="1:9" x14ac:dyDescent="0.25">
      <c r="A212" s="33" t="s">
        <v>71</v>
      </c>
      <c r="B212" s="33">
        <v>11</v>
      </c>
      <c r="C212" s="33" t="s">
        <v>97</v>
      </c>
      <c r="D212" s="34">
        <v>8.5943741863196657</v>
      </c>
      <c r="E212" s="42">
        <v>6</v>
      </c>
      <c r="F212" s="42">
        <v>0.1</v>
      </c>
      <c r="G212" s="33" t="s">
        <v>153</v>
      </c>
      <c r="H212" s="36">
        <f>6.666+(12.826*(E212)^0.5)*LN(E212)</f>
        <v>62.957985757508652</v>
      </c>
      <c r="I212" s="51">
        <f>(H212/1000)*0.5/F212</f>
        <v>0.31478992878754319</v>
      </c>
    </row>
    <row r="213" spans="1:9" x14ac:dyDescent="0.25">
      <c r="A213" s="33" t="s">
        <v>71</v>
      </c>
      <c r="B213" s="33">
        <v>12</v>
      </c>
      <c r="C213" s="33" t="s">
        <v>106</v>
      </c>
      <c r="D213" s="34">
        <v>2.5464812403910124</v>
      </c>
      <c r="E213" s="42">
        <v>2</v>
      </c>
      <c r="F213" s="42">
        <v>0.1</v>
      </c>
      <c r="G213" s="33" t="s">
        <v>170</v>
      </c>
      <c r="H213" s="34">
        <f>0.13647*D213^2.38351</f>
        <v>1.2664859835476816</v>
      </c>
      <c r="I213" s="51">
        <f>(H213/1000)*0.5/F213</f>
        <v>6.3324299177384075E-3</v>
      </c>
    </row>
    <row r="214" spans="1:9" x14ac:dyDescent="0.25">
      <c r="A214" s="33" t="s">
        <v>71</v>
      </c>
      <c r="B214" s="33">
        <v>13</v>
      </c>
      <c r="C214" s="33" t="s">
        <v>97</v>
      </c>
      <c r="D214" s="34">
        <v>7.0028234110752834</v>
      </c>
      <c r="E214" s="42">
        <v>2</v>
      </c>
      <c r="F214" s="42">
        <v>0.1</v>
      </c>
      <c r="G214" s="33" t="s">
        <v>153</v>
      </c>
      <c r="H214" s="36">
        <f>6.666+(12.826*(E214)^0.5)*LN(E214)</f>
        <v>19.238790948127587</v>
      </c>
      <c r="I214" s="51">
        <f>(H214/1000)*0.5/F214</f>
        <v>9.6193954740637924E-2</v>
      </c>
    </row>
    <row r="215" spans="1:9" x14ac:dyDescent="0.25">
      <c r="A215" s="33" t="s">
        <v>71</v>
      </c>
      <c r="B215" s="33">
        <v>14</v>
      </c>
      <c r="C215" s="33" t="s">
        <v>106</v>
      </c>
      <c r="D215" s="34">
        <v>2.8647913954398887</v>
      </c>
      <c r="E215" s="42">
        <v>3</v>
      </c>
      <c r="F215" s="42">
        <v>0.1</v>
      </c>
      <c r="G215" s="33" t="s">
        <v>170</v>
      </c>
      <c r="H215" s="34">
        <f>0.13647*D215^2.38351</f>
        <v>1.676960899185393</v>
      </c>
      <c r="I215" s="51">
        <f>(H215/1000)*0.5/F215</f>
        <v>8.3848044959269636E-3</v>
      </c>
    </row>
    <row r="216" spans="1:9" x14ac:dyDescent="0.25">
      <c r="A216" s="33" t="s">
        <v>71</v>
      </c>
      <c r="B216" s="33">
        <v>15</v>
      </c>
      <c r="C216" s="33" t="s">
        <v>97</v>
      </c>
      <c r="D216" s="34">
        <v>7.3211335661241606</v>
      </c>
      <c r="E216" s="42">
        <v>1.5</v>
      </c>
      <c r="F216" s="42">
        <v>0.1</v>
      </c>
      <c r="G216" s="33" t="s">
        <v>153</v>
      </c>
      <c r="H216" s="36">
        <f t="shared" ref="H216:H220" si="55">6.666+(12.826*(E216)^0.5)*LN(E216)</f>
        <v>13.035280163655273</v>
      </c>
      <c r="I216" s="51">
        <f t="shared" ref="I216:I220" si="56">(H216/1000)*0.5/F216</f>
        <v>6.5176400818276359E-2</v>
      </c>
    </row>
    <row r="217" spans="1:9" x14ac:dyDescent="0.25">
      <c r="A217" s="33" t="s">
        <v>72</v>
      </c>
      <c r="B217" s="33">
        <v>1</v>
      </c>
      <c r="C217" s="33" t="s">
        <v>97</v>
      </c>
      <c r="D217" s="34">
        <v>7.0028234110752834</v>
      </c>
      <c r="E217" s="42">
        <v>2</v>
      </c>
      <c r="F217" s="42">
        <v>0.1</v>
      </c>
      <c r="G217" s="33" t="s">
        <v>153</v>
      </c>
      <c r="H217" s="36">
        <f t="shared" si="55"/>
        <v>19.238790948127587</v>
      </c>
      <c r="I217" s="51">
        <f t="shared" si="56"/>
        <v>9.6193954740637924E-2</v>
      </c>
    </row>
    <row r="218" spans="1:9" x14ac:dyDescent="0.25">
      <c r="A218" s="33" t="s">
        <v>72</v>
      </c>
      <c r="B218" s="33">
        <v>2</v>
      </c>
      <c r="C218" s="33" t="s">
        <v>97</v>
      </c>
      <c r="D218" s="34">
        <v>4.7746523257331477</v>
      </c>
      <c r="E218" s="42">
        <v>1</v>
      </c>
      <c r="F218" s="42">
        <v>0.1</v>
      </c>
      <c r="G218" s="33" t="s">
        <v>153</v>
      </c>
      <c r="H218" s="36">
        <f t="shared" si="55"/>
        <v>6.6660000000000004</v>
      </c>
      <c r="I218" s="51">
        <f t="shared" si="56"/>
        <v>3.3329999999999999E-2</v>
      </c>
    </row>
    <row r="219" spans="1:9" x14ac:dyDescent="0.25">
      <c r="A219" s="33" t="s">
        <v>72</v>
      </c>
      <c r="B219" s="33">
        <v>4</v>
      </c>
      <c r="C219" s="33" t="s">
        <v>97</v>
      </c>
      <c r="D219" s="34">
        <v>7.0028234110752834</v>
      </c>
      <c r="E219" s="42">
        <v>1.5</v>
      </c>
      <c r="F219" s="42">
        <v>0.1</v>
      </c>
      <c r="G219" s="33" t="s">
        <v>153</v>
      </c>
      <c r="H219" s="36">
        <f t="shared" si="55"/>
        <v>13.035280163655273</v>
      </c>
      <c r="I219" s="51">
        <f t="shared" si="56"/>
        <v>6.5176400818276359E-2</v>
      </c>
    </row>
    <row r="220" spans="1:9" x14ac:dyDescent="0.25">
      <c r="A220" s="33" t="s">
        <v>72</v>
      </c>
      <c r="B220" s="33">
        <v>5</v>
      </c>
      <c r="C220" s="33" t="s">
        <v>97</v>
      </c>
      <c r="D220" s="34">
        <v>5.7295827908797774</v>
      </c>
      <c r="E220" s="42">
        <v>2</v>
      </c>
      <c r="F220" s="42">
        <v>0.1</v>
      </c>
      <c r="G220" s="33" t="s">
        <v>153</v>
      </c>
      <c r="H220" s="36">
        <f t="shared" si="55"/>
        <v>19.238790948127587</v>
      </c>
      <c r="I220" s="51">
        <f t="shared" si="56"/>
        <v>9.6193954740637924E-2</v>
      </c>
    </row>
    <row r="221" spans="1:9" x14ac:dyDescent="0.25">
      <c r="A221" s="33" t="s">
        <v>72</v>
      </c>
      <c r="B221" s="33">
        <v>6</v>
      </c>
      <c r="C221" s="33" t="s">
        <v>135</v>
      </c>
      <c r="D221" s="34">
        <v>4.4563421706842714</v>
      </c>
      <c r="E221" s="42">
        <v>2.5</v>
      </c>
      <c r="F221" s="42">
        <v>0.1</v>
      </c>
      <c r="G221" s="33" t="s">
        <v>170</v>
      </c>
      <c r="H221" s="34">
        <f>0.13647*D221^2.38351</f>
        <v>4.8071094139107711</v>
      </c>
      <c r="I221" s="51">
        <f>(H221/1000)*0.5/F221</f>
        <v>2.4035547069553857E-2</v>
      </c>
    </row>
    <row r="222" spans="1:9" x14ac:dyDescent="0.25">
      <c r="A222" s="33" t="s">
        <v>72</v>
      </c>
      <c r="B222" s="33">
        <v>7</v>
      </c>
      <c r="C222" s="33" t="s">
        <v>97</v>
      </c>
      <c r="D222" s="34">
        <v>9.5493046514662954</v>
      </c>
      <c r="E222" s="42">
        <v>2.5</v>
      </c>
      <c r="F222" s="42">
        <v>0.1</v>
      </c>
      <c r="G222" s="33" t="s">
        <v>153</v>
      </c>
      <c r="H222" s="36">
        <f t="shared" ref="H222:H223" si="57">6.666+(12.826*(E222)^0.5)*LN(E222)</f>
        <v>25.248088908650967</v>
      </c>
      <c r="I222" s="51">
        <f t="shared" ref="I222:I223" si="58">(H222/1000)*0.5/F222</f>
        <v>0.12624044454325481</v>
      </c>
    </row>
    <row r="223" spans="1:9" x14ac:dyDescent="0.25">
      <c r="A223" s="33" t="s">
        <v>72</v>
      </c>
      <c r="B223" s="33">
        <v>8</v>
      </c>
      <c r="C223" s="33" t="s">
        <v>97</v>
      </c>
      <c r="D223" s="34">
        <v>9.5493046514662954</v>
      </c>
      <c r="E223" s="42">
        <v>2.5</v>
      </c>
      <c r="F223" s="42">
        <v>0.1</v>
      </c>
      <c r="G223" s="33" t="s">
        <v>153</v>
      </c>
      <c r="H223" s="36">
        <f t="shared" si="57"/>
        <v>25.248088908650967</v>
      </c>
      <c r="I223" s="51">
        <f t="shared" si="58"/>
        <v>0.12624044454325481</v>
      </c>
    </row>
    <row r="224" spans="1:9" x14ac:dyDescent="0.25">
      <c r="A224" s="33" t="s">
        <v>72</v>
      </c>
      <c r="B224" s="33">
        <v>9</v>
      </c>
      <c r="C224" s="33" t="s">
        <v>105</v>
      </c>
      <c r="D224" s="34">
        <v>3.1831015504887654</v>
      </c>
      <c r="E224" s="42">
        <v>2.5</v>
      </c>
      <c r="F224" s="42">
        <v>0.1</v>
      </c>
      <c r="G224" s="33" t="s">
        <v>170</v>
      </c>
      <c r="H224" s="34">
        <f>0.13647*D224^2.38351</f>
        <v>2.1556903263558689</v>
      </c>
      <c r="I224" s="51">
        <f>(H224/1000)*0.5/F224</f>
        <v>1.0778451631779344E-2</v>
      </c>
    </row>
    <row r="225" spans="1:9" x14ac:dyDescent="0.25">
      <c r="A225" s="33" t="s">
        <v>72</v>
      </c>
      <c r="B225" s="33">
        <v>10</v>
      </c>
      <c r="C225" s="33" t="s">
        <v>97</v>
      </c>
      <c r="D225" s="34">
        <v>7.9577538762219131</v>
      </c>
      <c r="E225" s="42">
        <v>2.4</v>
      </c>
      <c r="F225" s="42">
        <v>0.1</v>
      </c>
      <c r="G225" s="33" t="s">
        <v>153</v>
      </c>
      <c r="H225" s="36">
        <f t="shared" ref="H225:H250" si="59">6.666+(12.826*(E225)^0.5)*LN(E225)</f>
        <v>24.061523329007002</v>
      </c>
      <c r="I225" s="51">
        <f t="shared" ref="I225:I250" si="60">(H225/1000)*0.5/F225</f>
        <v>0.12030761664503502</v>
      </c>
    </row>
    <row r="226" spans="1:9" x14ac:dyDescent="0.25">
      <c r="A226" s="33" t="s">
        <v>73</v>
      </c>
      <c r="B226" s="33">
        <v>1</v>
      </c>
      <c r="C226" s="33" t="s">
        <v>97</v>
      </c>
      <c r="D226" s="34">
        <v>9.5493046514662954</v>
      </c>
      <c r="E226" s="42">
        <v>3</v>
      </c>
      <c r="F226" s="42">
        <v>0.1</v>
      </c>
      <c r="G226" s="33" t="s">
        <v>153</v>
      </c>
      <c r="H226" s="36">
        <f t="shared" si="59"/>
        <v>31.07198362279307</v>
      </c>
      <c r="I226" s="51">
        <f t="shared" si="60"/>
        <v>0.15535991811396535</v>
      </c>
    </row>
    <row r="227" spans="1:9" x14ac:dyDescent="0.25">
      <c r="A227" s="33" t="s">
        <v>73</v>
      </c>
      <c r="B227" s="33">
        <v>2</v>
      </c>
      <c r="C227" s="33" t="s">
        <v>97</v>
      </c>
      <c r="D227" s="34">
        <v>7.0028234110752834</v>
      </c>
      <c r="E227" s="42">
        <v>3</v>
      </c>
      <c r="F227" s="42">
        <v>0.1</v>
      </c>
      <c r="G227" s="33" t="s">
        <v>153</v>
      </c>
      <c r="H227" s="36">
        <f t="shared" si="59"/>
        <v>31.07198362279307</v>
      </c>
      <c r="I227" s="51">
        <f t="shared" si="60"/>
        <v>0.15535991811396535</v>
      </c>
    </row>
    <row r="228" spans="1:9" x14ac:dyDescent="0.25">
      <c r="A228" s="33" t="s">
        <v>73</v>
      </c>
      <c r="B228" s="33">
        <v>3</v>
      </c>
      <c r="C228" s="33" t="s">
        <v>97</v>
      </c>
      <c r="D228" s="34">
        <v>7.0028234110752834</v>
      </c>
      <c r="E228" s="42">
        <v>3</v>
      </c>
      <c r="F228" s="42">
        <v>0.1</v>
      </c>
      <c r="G228" s="33" t="s">
        <v>153</v>
      </c>
      <c r="H228" s="36">
        <f t="shared" si="59"/>
        <v>31.07198362279307</v>
      </c>
      <c r="I228" s="51">
        <f t="shared" si="60"/>
        <v>0.15535991811396535</v>
      </c>
    </row>
    <row r="229" spans="1:9" x14ac:dyDescent="0.25">
      <c r="A229" s="33" t="s">
        <v>73</v>
      </c>
      <c r="B229" s="33">
        <v>4</v>
      </c>
      <c r="C229" s="33" t="s">
        <v>97</v>
      </c>
      <c r="D229" s="34">
        <v>9.5493046514662954</v>
      </c>
      <c r="E229" s="42">
        <v>3</v>
      </c>
      <c r="F229" s="42">
        <v>0.1</v>
      </c>
      <c r="G229" s="33" t="s">
        <v>153</v>
      </c>
      <c r="H229" s="36">
        <f t="shared" si="59"/>
        <v>31.07198362279307</v>
      </c>
      <c r="I229" s="51">
        <f t="shared" si="60"/>
        <v>0.15535991811396535</v>
      </c>
    </row>
    <row r="230" spans="1:9" x14ac:dyDescent="0.25">
      <c r="A230" s="33" t="s">
        <v>73</v>
      </c>
      <c r="B230" s="33">
        <v>5</v>
      </c>
      <c r="C230" s="33" t="s">
        <v>97</v>
      </c>
      <c r="D230" s="34">
        <v>8.2760640312707903</v>
      </c>
      <c r="E230" s="42">
        <v>2.5</v>
      </c>
      <c r="F230" s="42">
        <v>0.1</v>
      </c>
      <c r="G230" s="33" t="s">
        <v>153</v>
      </c>
      <c r="H230" s="36">
        <f t="shared" si="59"/>
        <v>25.248088908650967</v>
      </c>
      <c r="I230" s="51">
        <f t="shared" si="60"/>
        <v>0.12624044454325481</v>
      </c>
    </row>
    <row r="231" spans="1:9" x14ac:dyDescent="0.25">
      <c r="A231" s="33" t="s">
        <v>73</v>
      </c>
      <c r="B231" s="33">
        <v>6</v>
      </c>
      <c r="C231" s="33" t="s">
        <v>97</v>
      </c>
      <c r="D231" s="34">
        <v>9.8676148065151725</v>
      </c>
      <c r="E231" s="42">
        <v>3</v>
      </c>
      <c r="F231" s="42">
        <v>0.1</v>
      </c>
      <c r="G231" s="33" t="s">
        <v>153</v>
      </c>
      <c r="H231" s="36">
        <f t="shared" si="59"/>
        <v>31.07198362279307</v>
      </c>
      <c r="I231" s="51">
        <f t="shared" si="60"/>
        <v>0.15535991811396535</v>
      </c>
    </row>
    <row r="232" spans="1:9" x14ac:dyDescent="0.25">
      <c r="A232" s="33" t="s">
        <v>73</v>
      </c>
      <c r="B232" s="33">
        <v>7</v>
      </c>
      <c r="C232" s="33" t="s">
        <v>97</v>
      </c>
      <c r="D232" s="34">
        <v>5.4112726358309011</v>
      </c>
      <c r="E232" s="42">
        <v>1.5</v>
      </c>
      <c r="F232" s="42">
        <v>0.1</v>
      </c>
      <c r="G232" s="33" t="s">
        <v>153</v>
      </c>
      <c r="H232" s="36">
        <f t="shared" si="59"/>
        <v>13.035280163655273</v>
      </c>
      <c r="I232" s="51">
        <f t="shared" si="60"/>
        <v>6.5176400818276359E-2</v>
      </c>
    </row>
    <row r="233" spans="1:9" x14ac:dyDescent="0.25">
      <c r="A233" s="33" t="s">
        <v>73</v>
      </c>
      <c r="B233" s="33">
        <v>8</v>
      </c>
      <c r="C233" s="33" t="s">
        <v>97</v>
      </c>
      <c r="D233" s="34">
        <v>9.5493046514662954</v>
      </c>
      <c r="E233" s="42">
        <v>2.5</v>
      </c>
      <c r="F233" s="42">
        <v>0.1</v>
      </c>
      <c r="G233" s="33" t="s">
        <v>153</v>
      </c>
      <c r="H233" s="36">
        <f t="shared" si="59"/>
        <v>25.248088908650967</v>
      </c>
      <c r="I233" s="51">
        <f t="shared" si="60"/>
        <v>0.12624044454325481</v>
      </c>
    </row>
    <row r="234" spans="1:9" x14ac:dyDescent="0.25">
      <c r="A234" s="33" t="s">
        <v>73</v>
      </c>
      <c r="B234" s="33">
        <v>9</v>
      </c>
      <c r="C234" s="33" t="s">
        <v>97</v>
      </c>
      <c r="D234" s="34">
        <v>9.8676148065151725</v>
      </c>
      <c r="E234" s="42">
        <v>2.5</v>
      </c>
      <c r="F234" s="42">
        <v>0.1</v>
      </c>
      <c r="G234" s="33" t="s">
        <v>153</v>
      </c>
      <c r="H234" s="36">
        <f t="shared" si="59"/>
        <v>25.248088908650967</v>
      </c>
      <c r="I234" s="51">
        <f t="shared" si="60"/>
        <v>0.12624044454325481</v>
      </c>
    </row>
    <row r="235" spans="1:9" x14ac:dyDescent="0.25">
      <c r="A235" s="33" t="s">
        <v>73</v>
      </c>
      <c r="B235" s="33">
        <v>10</v>
      </c>
      <c r="C235" s="33" t="s">
        <v>97</v>
      </c>
      <c r="D235" s="34">
        <v>7.9577538762219131</v>
      </c>
      <c r="E235" s="42">
        <v>3</v>
      </c>
      <c r="F235" s="42">
        <v>0.1</v>
      </c>
      <c r="G235" s="33" t="s">
        <v>153</v>
      </c>
      <c r="H235" s="36">
        <f t="shared" si="59"/>
        <v>31.07198362279307</v>
      </c>
      <c r="I235" s="51">
        <f t="shared" si="60"/>
        <v>0.15535991811396535</v>
      </c>
    </row>
    <row r="236" spans="1:9" x14ac:dyDescent="0.25">
      <c r="A236" s="33" t="s">
        <v>73</v>
      </c>
      <c r="B236" s="33">
        <v>11</v>
      </c>
      <c r="C236" s="33" t="s">
        <v>97</v>
      </c>
      <c r="D236" s="34">
        <v>7.0028234110752834</v>
      </c>
      <c r="E236" s="42">
        <v>2</v>
      </c>
      <c r="F236" s="42">
        <v>0.1</v>
      </c>
      <c r="G236" s="33" t="s">
        <v>153</v>
      </c>
      <c r="H236" s="36">
        <f t="shared" si="59"/>
        <v>19.238790948127587</v>
      </c>
      <c r="I236" s="51">
        <f t="shared" si="60"/>
        <v>9.6193954740637924E-2</v>
      </c>
    </row>
    <row r="237" spans="1:9" x14ac:dyDescent="0.25">
      <c r="A237" s="33" t="s">
        <v>73</v>
      </c>
      <c r="B237" s="33">
        <v>12</v>
      </c>
      <c r="C237" s="33" t="s">
        <v>97</v>
      </c>
      <c r="D237" s="34">
        <v>3.8197218605865184</v>
      </c>
      <c r="E237" s="42">
        <v>2</v>
      </c>
      <c r="F237" s="42">
        <v>0.1</v>
      </c>
      <c r="G237" s="33" t="s">
        <v>153</v>
      </c>
      <c r="H237" s="36">
        <f t="shared" si="59"/>
        <v>19.238790948127587</v>
      </c>
      <c r="I237" s="51">
        <f t="shared" si="60"/>
        <v>9.6193954740637924E-2</v>
      </c>
    </row>
    <row r="238" spans="1:9" x14ac:dyDescent="0.25">
      <c r="A238" s="33" t="s">
        <v>74</v>
      </c>
      <c r="B238" s="33">
        <v>1</v>
      </c>
      <c r="C238" s="33" t="s">
        <v>97</v>
      </c>
      <c r="D238" s="34">
        <v>3.1831015504887654</v>
      </c>
      <c r="E238" s="42">
        <v>2</v>
      </c>
      <c r="F238" s="42">
        <v>0.1</v>
      </c>
      <c r="G238" s="33" t="s">
        <v>153</v>
      </c>
      <c r="H238" s="36">
        <f t="shared" si="59"/>
        <v>19.238790948127587</v>
      </c>
      <c r="I238" s="51">
        <f t="shared" si="60"/>
        <v>9.6193954740637924E-2</v>
      </c>
    </row>
    <row r="239" spans="1:9" x14ac:dyDescent="0.25">
      <c r="A239" s="33" t="s">
        <v>74</v>
      </c>
      <c r="B239" s="33">
        <v>2</v>
      </c>
      <c r="C239" s="33" t="s">
        <v>97</v>
      </c>
      <c r="D239" s="34">
        <v>8.9126843413685428</v>
      </c>
      <c r="E239" s="42">
        <v>3</v>
      </c>
      <c r="F239" s="42">
        <v>0.1</v>
      </c>
      <c r="G239" s="33" t="s">
        <v>153</v>
      </c>
      <c r="H239" s="36">
        <f t="shared" si="59"/>
        <v>31.07198362279307</v>
      </c>
      <c r="I239" s="51">
        <f t="shared" si="60"/>
        <v>0.15535991811396535</v>
      </c>
    </row>
    <row r="240" spans="1:9" x14ac:dyDescent="0.25">
      <c r="A240" s="33" t="s">
        <v>74</v>
      </c>
      <c r="B240" s="33">
        <v>3</v>
      </c>
      <c r="C240" s="33" t="s">
        <v>97</v>
      </c>
      <c r="D240" s="34">
        <v>6.3662031009775308</v>
      </c>
      <c r="E240" s="42">
        <v>3</v>
      </c>
      <c r="F240" s="42">
        <v>0.1</v>
      </c>
      <c r="G240" s="33" t="s">
        <v>153</v>
      </c>
      <c r="H240" s="36">
        <f t="shared" si="59"/>
        <v>31.07198362279307</v>
      </c>
      <c r="I240" s="51">
        <f t="shared" si="60"/>
        <v>0.15535991811396535</v>
      </c>
    </row>
    <row r="241" spans="1:9" x14ac:dyDescent="0.25">
      <c r="A241" s="33" t="s">
        <v>74</v>
      </c>
      <c r="B241" s="33">
        <v>4</v>
      </c>
      <c r="C241" s="33" t="s">
        <v>97</v>
      </c>
      <c r="D241" s="34">
        <v>6.3662031009775308</v>
      </c>
      <c r="E241" s="42">
        <v>4</v>
      </c>
      <c r="F241" s="42">
        <v>0.1</v>
      </c>
      <c r="G241" s="33" t="s">
        <v>153</v>
      </c>
      <c r="H241" s="36">
        <f t="shared" si="59"/>
        <v>42.22722295144743</v>
      </c>
      <c r="I241" s="51">
        <f t="shared" si="60"/>
        <v>0.21113611475723715</v>
      </c>
    </row>
    <row r="242" spans="1:9" x14ac:dyDescent="0.25">
      <c r="A242" s="33" t="s">
        <v>74</v>
      </c>
      <c r="B242" s="33">
        <v>5</v>
      </c>
      <c r="C242" s="33" t="s">
        <v>97</v>
      </c>
      <c r="D242" s="34">
        <v>9.5493046514662954</v>
      </c>
      <c r="E242" s="42">
        <v>3</v>
      </c>
      <c r="F242" s="42">
        <v>0.1</v>
      </c>
      <c r="G242" s="33" t="s">
        <v>153</v>
      </c>
      <c r="H242" s="36">
        <f t="shared" si="59"/>
        <v>31.07198362279307</v>
      </c>
      <c r="I242" s="51">
        <f t="shared" si="60"/>
        <v>0.15535991811396535</v>
      </c>
    </row>
    <row r="243" spans="1:9" x14ac:dyDescent="0.25">
      <c r="A243" s="33" t="s">
        <v>74</v>
      </c>
      <c r="B243" s="33">
        <v>6</v>
      </c>
      <c r="C243" s="33" t="s">
        <v>97</v>
      </c>
      <c r="D243" s="34">
        <v>3.1831015504887654</v>
      </c>
      <c r="E243" s="42">
        <v>2.5</v>
      </c>
      <c r="F243" s="42">
        <v>0.1</v>
      </c>
      <c r="G243" s="33" t="s">
        <v>153</v>
      </c>
      <c r="H243" s="36">
        <f t="shared" si="59"/>
        <v>25.248088908650967</v>
      </c>
      <c r="I243" s="51">
        <f t="shared" si="60"/>
        <v>0.12624044454325481</v>
      </c>
    </row>
    <row r="244" spans="1:9" x14ac:dyDescent="0.25">
      <c r="A244" s="33" t="s">
        <v>74</v>
      </c>
      <c r="B244" s="33">
        <v>7</v>
      </c>
      <c r="C244" s="33" t="s">
        <v>97</v>
      </c>
      <c r="D244" s="34">
        <v>2.5464812403910124</v>
      </c>
      <c r="E244" s="42">
        <v>2</v>
      </c>
      <c r="F244" s="42">
        <v>0.1</v>
      </c>
      <c r="G244" s="33" t="s">
        <v>153</v>
      </c>
      <c r="H244" s="36">
        <f t="shared" si="59"/>
        <v>19.238790948127587</v>
      </c>
      <c r="I244" s="51">
        <f t="shared" si="60"/>
        <v>9.6193954740637924E-2</v>
      </c>
    </row>
    <row r="245" spans="1:9" x14ac:dyDescent="0.25">
      <c r="A245" s="33" t="s">
        <v>74</v>
      </c>
      <c r="B245" s="33">
        <v>8</v>
      </c>
      <c r="C245" s="33" t="s">
        <v>97</v>
      </c>
      <c r="D245" s="34">
        <v>3.1831015504887654</v>
      </c>
      <c r="E245" s="42">
        <v>2</v>
      </c>
      <c r="F245" s="42">
        <v>0.1</v>
      </c>
      <c r="G245" s="33" t="s">
        <v>153</v>
      </c>
      <c r="H245" s="36">
        <f t="shared" si="59"/>
        <v>19.238790948127587</v>
      </c>
      <c r="I245" s="51">
        <f t="shared" si="60"/>
        <v>9.6193954740637924E-2</v>
      </c>
    </row>
    <row r="246" spans="1:9" x14ac:dyDescent="0.25">
      <c r="A246" s="33" t="s">
        <v>74</v>
      </c>
      <c r="B246" s="33">
        <v>9</v>
      </c>
      <c r="C246" s="33" t="s">
        <v>97</v>
      </c>
      <c r="D246" s="34">
        <v>2.5464812403910124</v>
      </c>
      <c r="E246" s="42">
        <v>2</v>
      </c>
      <c r="F246" s="42">
        <v>0.1</v>
      </c>
      <c r="G246" s="33" t="s">
        <v>153</v>
      </c>
      <c r="H246" s="36">
        <f t="shared" si="59"/>
        <v>19.238790948127587</v>
      </c>
      <c r="I246" s="51">
        <f t="shared" si="60"/>
        <v>9.6193954740637924E-2</v>
      </c>
    </row>
    <row r="247" spans="1:9" x14ac:dyDescent="0.25">
      <c r="A247" s="33" t="s">
        <v>74</v>
      </c>
      <c r="B247" s="33">
        <v>10</v>
      </c>
      <c r="C247" s="33" t="s">
        <v>97</v>
      </c>
      <c r="D247" s="34">
        <v>2.5464812403910124</v>
      </c>
      <c r="E247" s="42">
        <v>2</v>
      </c>
      <c r="F247" s="42">
        <v>0.1</v>
      </c>
      <c r="G247" s="33" t="s">
        <v>153</v>
      </c>
      <c r="H247" s="36">
        <f t="shared" si="59"/>
        <v>19.238790948127587</v>
      </c>
      <c r="I247" s="51">
        <f t="shared" si="60"/>
        <v>9.6193954740637924E-2</v>
      </c>
    </row>
    <row r="248" spans="1:9" x14ac:dyDescent="0.25">
      <c r="A248" s="33" t="s">
        <v>74</v>
      </c>
      <c r="B248" s="33">
        <v>11</v>
      </c>
      <c r="C248" s="33" t="s">
        <v>97</v>
      </c>
      <c r="D248" s="34">
        <v>3.1831015504887654</v>
      </c>
      <c r="E248" s="42">
        <v>2</v>
      </c>
      <c r="F248" s="42">
        <v>0.1</v>
      </c>
      <c r="G248" s="33" t="s">
        <v>153</v>
      </c>
      <c r="H248" s="36">
        <f t="shared" si="59"/>
        <v>19.238790948127587</v>
      </c>
      <c r="I248" s="51">
        <f t="shared" si="60"/>
        <v>9.6193954740637924E-2</v>
      </c>
    </row>
    <row r="249" spans="1:9" x14ac:dyDescent="0.25">
      <c r="A249" s="33" t="s">
        <v>74</v>
      </c>
      <c r="B249" s="33">
        <v>12</v>
      </c>
      <c r="C249" s="33" t="s">
        <v>97</v>
      </c>
      <c r="D249" s="34">
        <v>2.5464812403910124</v>
      </c>
      <c r="E249" s="42">
        <v>2</v>
      </c>
      <c r="F249" s="42">
        <v>0.1</v>
      </c>
      <c r="G249" s="33" t="s">
        <v>153</v>
      </c>
      <c r="H249" s="36">
        <f t="shared" si="59"/>
        <v>19.238790948127587</v>
      </c>
      <c r="I249" s="51">
        <f t="shared" si="60"/>
        <v>9.6193954740637924E-2</v>
      </c>
    </row>
    <row r="250" spans="1:9" x14ac:dyDescent="0.25">
      <c r="A250" s="33" t="s">
        <v>74</v>
      </c>
      <c r="B250" s="33">
        <v>13</v>
      </c>
      <c r="C250" s="33" t="s">
        <v>97</v>
      </c>
      <c r="D250" s="34">
        <v>3.1831015504887654</v>
      </c>
      <c r="E250" s="42">
        <v>2</v>
      </c>
      <c r="F250" s="42">
        <v>0.1</v>
      </c>
      <c r="G250" s="33" t="s">
        <v>153</v>
      </c>
      <c r="H250" s="36">
        <f t="shared" si="59"/>
        <v>19.238790948127587</v>
      </c>
      <c r="I250" s="51">
        <f t="shared" si="60"/>
        <v>9.6193954740637924E-2</v>
      </c>
    </row>
    <row r="251" spans="1:9" x14ac:dyDescent="0.25">
      <c r="A251" s="33" t="s">
        <v>74</v>
      </c>
      <c r="B251" s="33">
        <v>14</v>
      </c>
      <c r="C251" s="33" t="s">
        <v>156</v>
      </c>
      <c r="D251" s="34">
        <v>3.5014117055376417</v>
      </c>
      <c r="E251" s="42">
        <v>2</v>
      </c>
      <c r="F251" s="42">
        <v>0.1</v>
      </c>
      <c r="G251" s="33" t="s">
        <v>170</v>
      </c>
      <c r="H251" s="34">
        <f>0.13647*D251^2.38351</f>
        <v>2.705491985995105</v>
      </c>
      <c r="I251" s="51">
        <f>(H251/1000)*0.5/F251</f>
        <v>1.3527459929975524E-2</v>
      </c>
    </row>
    <row r="252" spans="1:9" x14ac:dyDescent="0.25">
      <c r="A252" s="33" t="s">
        <v>75</v>
      </c>
      <c r="B252" s="33">
        <v>1</v>
      </c>
      <c r="C252" s="33" t="s">
        <v>97</v>
      </c>
      <c r="D252" s="34">
        <v>9.5493046514662954</v>
      </c>
      <c r="E252" s="42">
        <v>1.25</v>
      </c>
      <c r="F252" s="42">
        <v>0.1</v>
      </c>
      <c r="G252" s="33" t="s">
        <v>153</v>
      </c>
      <c r="H252" s="36">
        <f t="shared" ref="H252:H258" si="61">6.666+(12.826*(E252)^0.5)*LN(E252)</f>
        <v>9.8658570906106586</v>
      </c>
      <c r="I252" s="51">
        <f t="shared" ref="I252:I258" si="62">(H252/1000)*0.5/F252</f>
        <v>4.932928545305329E-2</v>
      </c>
    </row>
    <row r="253" spans="1:9" x14ac:dyDescent="0.25">
      <c r="A253" s="33" t="s">
        <v>75</v>
      </c>
      <c r="B253" s="33">
        <v>2</v>
      </c>
      <c r="C253" s="33" t="s">
        <v>97</v>
      </c>
      <c r="D253" s="34">
        <v>9.5493046514662954</v>
      </c>
      <c r="E253" s="42">
        <v>3</v>
      </c>
      <c r="F253" s="42">
        <v>0.1</v>
      </c>
      <c r="G253" s="33" t="s">
        <v>153</v>
      </c>
      <c r="H253" s="36">
        <f t="shared" si="61"/>
        <v>31.07198362279307</v>
      </c>
      <c r="I253" s="51">
        <f t="shared" si="62"/>
        <v>0.15535991811396535</v>
      </c>
    </row>
    <row r="254" spans="1:9" x14ac:dyDescent="0.25">
      <c r="A254" s="33" t="s">
        <v>75</v>
      </c>
      <c r="B254" s="33">
        <v>3</v>
      </c>
      <c r="C254" s="33" t="s">
        <v>97</v>
      </c>
      <c r="D254" s="34">
        <v>9.5493046514662954</v>
      </c>
      <c r="E254" s="42">
        <v>2</v>
      </c>
      <c r="F254" s="42">
        <v>0.1</v>
      </c>
      <c r="G254" s="33" t="s">
        <v>153</v>
      </c>
      <c r="H254" s="36">
        <f t="shared" si="61"/>
        <v>19.238790948127587</v>
      </c>
      <c r="I254" s="51">
        <f t="shared" si="62"/>
        <v>9.6193954740637924E-2</v>
      </c>
    </row>
    <row r="255" spans="1:9" x14ac:dyDescent="0.25">
      <c r="A255" s="33" t="s">
        <v>75</v>
      </c>
      <c r="B255" s="33">
        <v>4</v>
      </c>
      <c r="C255" s="33" t="s">
        <v>97</v>
      </c>
      <c r="D255" s="34">
        <v>9.5493046514662954</v>
      </c>
      <c r="E255" s="42">
        <v>2</v>
      </c>
      <c r="F255" s="42">
        <v>0.1</v>
      </c>
      <c r="G255" s="33" t="s">
        <v>153</v>
      </c>
      <c r="H255" s="36">
        <f t="shared" si="61"/>
        <v>19.238790948127587</v>
      </c>
      <c r="I255" s="51">
        <f t="shared" si="62"/>
        <v>9.6193954740637924E-2</v>
      </c>
    </row>
    <row r="256" spans="1:9" x14ac:dyDescent="0.25">
      <c r="A256" s="33" t="s">
        <v>75</v>
      </c>
      <c r="B256" s="33">
        <v>5</v>
      </c>
      <c r="C256" s="33" t="s">
        <v>97</v>
      </c>
      <c r="D256" s="34">
        <v>8.9126843413685428</v>
      </c>
      <c r="E256" s="42">
        <v>2</v>
      </c>
      <c r="F256" s="42">
        <v>0.1</v>
      </c>
      <c r="G256" s="33" t="s">
        <v>153</v>
      </c>
      <c r="H256" s="36">
        <f t="shared" si="61"/>
        <v>19.238790948127587</v>
      </c>
      <c r="I256" s="51">
        <f t="shared" si="62"/>
        <v>9.6193954740637924E-2</v>
      </c>
    </row>
    <row r="257" spans="1:9" x14ac:dyDescent="0.25">
      <c r="A257" s="33" t="s">
        <v>75</v>
      </c>
      <c r="B257" s="33">
        <v>6</v>
      </c>
      <c r="C257" s="33" t="s">
        <v>97</v>
      </c>
      <c r="D257" s="34">
        <v>6.3662031009775308</v>
      </c>
      <c r="E257" s="42">
        <v>1.5</v>
      </c>
      <c r="F257" s="42">
        <v>0.1</v>
      </c>
      <c r="G257" s="33" t="s">
        <v>153</v>
      </c>
      <c r="H257" s="36">
        <f t="shared" si="61"/>
        <v>13.035280163655273</v>
      </c>
      <c r="I257" s="51">
        <f t="shared" si="62"/>
        <v>6.5176400818276359E-2</v>
      </c>
    </row>
    <row r="258" spans="1:9" x14ac:dyDescent="0.25">
      <c r="A258" s="33" t="s">
        <v>75</v>
      </c>
      <c r="B258" s="33">
        <v>7</v>
      </c>
      <c r="C258" s="33" t="s">
        <v>97</v>
      </c>
      <c r="D258" s="34">
        <v>9.8676148065151725</v>
      </c>
      <c r="E258" s="42">
        <v>2</v>
      </c>
      <c r="F258" s="42">
        <v>0.1</v>
      </c>
      <c r="G258" s="33" t="s">
        <v>153</v>
      </c>
      <c r="H258" s="36">
        <f t="shared" si="61"/>
        <v>19.238790948127587</v>
      </c>
      <c r="I258" s="51">
        <f t="shared" si="62"/>
        <v>9.6193954740637924E-2</v>
      </c>
    </row>
    <row r="259" spans="1:9" x14ac:dyDescent="0.25">
      <c r="A259" s="33" t="s">
        <v>76</v>
      </c>
      <c r="B259" s="33">
        <v>1</v>
      </c>
      <c r="C259" s="33" t="s">
        <v>126</v>
      </c>
      <c r="D259" s="34">
        <v>2.5464812403910124</v>
      </c>
      <c r="E259" s="42">
        <v>2</v>
      </c>
      <c r="F259" s="42">
        <v>0.1</v>
      </c>
      <c r="G259" s="33" t="s">
        <v>170</v>
      </c>
      <c r="H259" s="34">
        <f>0.13647*D259^2.38351</f>
        <v>1.2664859835476816</v>
      </c>
      <c r="I259" s="51">
        <f>(H259/1000)*0.5/F259</f>
        <v>6.3324299177384075E-3</v>
      </c>
    </row>
    <row r="260" spans="1:9" x14ac:dyDescent="0.25">
      <c r="A260" s="33" t="s">
        <v>76</v>
      </c>
      <c r="B260" s="33">
        <v>2</v>
      </c>
      <c r="C260" s="33" t="s">
        <v>97</v>
      </c>
      <c r="D260" s="34">
        <v>8.5943741863196657</v>
      </c>
      <c r="E260" s="42">
        <v>1.75</v>
      </c>
      <c r="F260" s="42">
        <v>0.1</v>
      </c>
      <c r="G260" s="33" t="s">
        <v>153</v>
      </c>
      <c r="H260" s="36">
        <f t="shared" ref="H260:H266" si="63">6.666+(12.826*(E260)^0.5)*LN(E260)</f>
        <v>16.161114764244658</v>
      </c>
      <c r="I260" s="51">
        <f t="shared" ref="I260:I266" si="64">(H260/1000)*0.5/F260</f>
        <v>8.0805573821223289E-2</v>
      </c>
    </row>
    <row r="261" spans="1:9" x14ac:dyDescent="0.25">
      <c r="A261" s="33" t="s">
        <v>76</v>
      </c>
      <c r="B261" s="33">
        <v>3</v>
      </c>
      <c r="C261" s="33" t="s">
        <v>97</v>
      </c>
      <c r="D261" s="34">
        <v>6.3662031009775308</v>
      </c>
      <c r="E261" s="42">
        <v>1</v>
      </c>
      <c r="F261" s="42">
        <v>0.1</v>
      </c>
      <c r="G261" s="33" t="s">
        <v>153</v>
      </c>
      <c r="H261" s="36">
        <f t="shared" si="63"/>
        <v>6.6660000000000004</v>
      </c>
      <c r="I261" s="51">
        <f t="shared" si="64"/>
        <v>3.3329999999999999E-2</v>
      </c>
    </row>
    <row r="262" spans="1:9" x14ac:dyDescent="0.25">
      <c r="A262" s="33" t="s">
        <v>76</v>
      </c>
      <c r="B262" s="33">
        <v>4</v>
      </c>
      <c r="C262" s="33" t="s">
        <v>97</v>
      </c>
      <c r="D262" s="34">
        <v>9.5493046514662954</v>
      </c>
      <c r="E262" s="42">
        <v>1.5</v>
      </c>
      <c r="F262" s="42">
        <v>0.1</v>
      </c>
      <c r="G262" s="33" t="s">
        <v>153</v>
      </c>
      <c r="H262" s="36">
        <f t="shared" si="63"/>
        <v>13.035280163655273</v>
      </c>
      <c r="I262" s="51">
        <f t="shared" si="64"/>
        <v>6.5176400818276359E-2</v>
      </c>
    </row>
    <row r="263" spans="1:9" x14ac:dyDescent="0.25">
      <c r="A263" s="33" t="s">
        <v>76</v>
      </c>
      <c r="B263" s="33">
        <v>5</v>
      </c>
      <c r="C263" s="33" t="s">
        <v>97</v>
      </c>
      <c r="D263" s="34">
        <v>8.9126843413685428</v>
      </c>
      <c r="E263" s="42">
        <v>1.75</v>
      </c>
      <c r="F263" s="42">
        <v>0.1</v>
      </c>
      <c r="G263" s="33" t="s">
        <v>153</v>
      </c>
      <c r="H263" s="36">
        <f t="shared" si="63"/>
        <v>16.161114764244658</v>
      </c>
      <c r="I263" s="51">
        <f t="shared" si="64"/>
        <v>8.0805573821223289E-2</v>
      </c>
    </row>
    <row r="264" spans="1:9" x14ac:dyDescent="0.25">
      <c r="A264" s="33" t="s">
        <v>76</v>
      </c>
      <c r="B264" s="33">
        <v>6</v>
      </c>
      <c r="C264" s="33" t="s">
        <v>97</v>
      </c>
      <c r="D264" s="34">
        <v>9.23099449641742</v>
      </c>
      <c r="E264" s="42">
        <v>2.5</v>
      </c>
      <c r="F264" s="42">
        <v>0.1</v>
      </c>
      <c r="G264" s="33" t="s">
        <v>153</v>
      </c>
      <c r="H264" s="36">
        <f t="shared" si="63"/>
        <v>25.248088908650967</v>
      </c>
      <c r="I264" s="51">
        <f t="shared" si="64"/>
        <v>0.12624044454325481</v>
      </c>
    </row>
    <row r="265" spans="1:9" x14ac:dyDescent="0.25">
      <c r="A265" s="33" t="s">
        <v>76</v>
      </c>
      <c r="B265" s="33">
        <v>7</v>
      </c>
      <c r="C265" s="33" t="s">
        <v>97</v>
      </c>
      <c r="D265" s="34">
        <v>7.3211335661241606</v>
      </c>
      <c r="E265" s="42">
        <v>1</v>
      </c>
      <c r="F265" s="42">
        <v>0.1</v>
      </c>
      <c r="G265" s="33" t="s">
        <v>153</v>
      </c>
      <c r="H265" s="36">
        <f t="shared" si="63"/>
        <v>6.6660000000000004</v>
      </c>
      <c r="I265" s="51">
        <f t="shared" si="64"/>
        <v>3.3329999999999999E-2</v>
      </c>
    </row>
    <row r="266" spans="1:9" x14ac:dyDescent="0.25">
      <c r="A266" s="33" t="s">
        <v>76</v>
      </c>
      <c r="B266" s="33">
        <v>8</v>
      </c>
      <c r="C266" s="33" t="s">
        <v>97</v>
      </c>
      <c r="D266" s="34">
        <v>7.6394437211730368</v>
      </c>
      <c r="E266" s="42">
        <v>1.5</v>
      </c>
      <c r="F266" s="42">
        <v>0.1</v>
      </c>
      <c r="G266" s="33" t="s">
        <v>153</v>
      </c>
      <c r="H266" s="36">
        <f t="shared" si="63"/>
        <v>13.035280163655273</v>
      </c>
      <c r="I266" s="51">
        <f t="shared" si="64"/>
        <v>6.5176400818276359E-2</v>
      </c>
    </row>
    <row r="267" spans="1:9" x14ac:dyDescent="0.25">
      <c r="A267" s="33" t="s">
        <v>76</v>
      </c>
      <c r="B267" s="33">
        <v>9</v>
      </c>
      <c r="C267" s="33" t="s">
        <v>127</v>
      </c>
      <c r="D267" s="34">
        <v>3.8197218605865184</v>
      </c>
      <c r="E267" s="42">
        <v>3</v>
      </c>
      <c r="F267" s="42">
        <v>0.1</v>
      </c>
      <c r="G267" s="33" t="s">
        <v>170</v>
      </c>
      <c r="H267" s="34">
        <f>0.13647*D267^2.38351</f>
        <v>3.3290143298974635</v>
      </c>
      <c r="I267" s="51">
        <f>(H267/1000)*0.5/F267</f>
        <v>1.6645071649487315E-2</v>
      </c>
    </row>
    <row r="268" spans="1:9" x14ac:dyDescent="0.25">
      <c r="A268" s="33" t="s">
        <v>76</v>
      </c>
      <c r="B268" s="33">
        <v>10</v>
      </c>
      <c r="C268" s="33" t="s">
        <v>97</v>
      </c>
      <c r="D268" s="34">
        <v>9.23099449641742</v>
      </c>
      <c r="E268" s="42">
        <v>1</v>
      </c>
      <c r="F268" s="42">
        <v>0.1</v>
      </c>
      <c r="G268" s="33" t="s">
        <v>153</v>
      </c>
      <c r="H268" s="36">
        <f t="shared" ref="H268:H270" si="65">6.666+(12.826*(E268)^0.5)*LN(E268)</f>
        <v>6.6660000000000004</v>
      </c>
      <c r="I268" s="51">
        <f t="shared" ref="I268:I270" si="66">(H268/1000)*0.5/F268</f>
        <v>3.3329999999999999E-2</v>
      </c>
    </row>
    <row r="269" spans="1:9" x14ac:dyDescent="0.25">
      <c r="A269" s="33" t="s">
        <v>76</v>
      </c>
      <c r="B269" s="33">
        <v>11</v>
      </c>
      <c r="C269" s="33" t="s">
        <v>97</v>
      </c>
      <c r="D269" s="34">
        <v>8.5943741863196657</v>
      </c>
      <c r="E269" s="42">
        <v>1</v>
      </c>
      <c r="F269" s="42">
        <v>0.1</v>
      </c>
      <c r="G269" s="33" t="s">
        <v>153</v>
      </c>
      <c r="H269" s="36">
        <f t="shared" si="65"/>
        <v>6.6660000000000004</v>
      </c>
      <c r="I269" s="51">
        <f t="shared" si="66"/>
        <v>3.3329999999999999E-2</v>
      </c>
    </row>
    <row r="270" spans="1:9" x14ac:dyDescent="0.25">
      <c r="A270" s="33" t="s">
        <v>76</v>
      </c>
      <c r="B270" s="33">
        <v>12</v>
      </c>
      <c r="C270" s="33" t="s">
        <v>97</v>
      </c>
      <c r="D270" s="34">
        <v>3.8197218605865184</v>
      </c>
      <c r="E270" s="42">
        <v>0.8</v>
      </c>
      <c r="F270" s="42">
        <v>0.1</v>
      </c>
      <c r="G270" s="33" t="s">
        <v>153</v>
      </c>
      <c r="H270" s="36">
        <f t="shared" si="65"/>
        <v>4.1061143275114738</v>
      </c>
      <c r="I270" s="51">
        <f t="shared" si="66"/>
        <v>2.0530571637557369E-2</v>
      </c>
    </row>
    <row r="271" spans="1:9" x14ac:dyDescent="0.25">
      <c r="A271" s="33" t="s">
        <v>76</v>
      </c>
      <c r="B271" s="33">
        <v>13</v>
      </c>
      <c r="C271" s="33" t="s">
        <v>96</v>
      </c>
      <c r="D271" s="34">
        <v>8.9126843413685428</v>
      </c>
      <c r="E271" s="42">
        <v>6</v>
      </c>
      <c r="F271" s="42">
        <v>0.1</v>
      </c>
      <c r="G271" s="33" t="s">
        <v>170</v>
      </c>
      <c r="H271" s="34">
        <f>0.13647*D271^2.38351</f>
        <v>25.08372391897657</v>
      </c>
      <c r="I271" s="51">
        <f>(H271/1000)*0.5/F271</f>
        <v>0.12541861959488285</v>
      </c>
    </row>
    <row r="272" spans="1:9" x14ac:dyDescent="0.25">
      <c r="A272" s="33" t="s">
        <v>77</v>
      </c>
      <c r="B272" s="33">
        <v>1</v>
      </c>
      <c r="C272" s="33" t="s">
        <v>97</v>
      </c>
      <c r="D272" s="34">
        <v>6.3662031009775308</v>
      </c>
      <c r="E272" s="42">
        <v>0.6</v>
      </c>
      <c r="F272" s="42">
        <v>0.1</v>
      </c>
      <c r="G272" s="33" t="s">
        <v>153</v>
      </c>
      <c r="H272" s="36">
        <f t="shared" ref="H272:H275" si="67">6.666+(12.826*(E272)^0.5)*LN(E272)</f>
        <v>1.5909592383310134</v>
      </c>
      <c r="I272" s="51">
        <f t="shared" ref="I272:I275" si="68">(H272/1000)*0.5/F272</f>
        <v>7.9547961916550669E-3</v>
      </c>
    </row>
    <row r="273" spans="1:9" x14ac:dyDescent="0.25">
      <c r="A273" s="33" t="s">
        <v>77</v>
      </c>
      <c r="B273" s="33">
        <v>2</v>
      </c>
      <c r="C273" s="33" t="s">
        <v>97</v>
      </c>
      <c r="D273" s="34">
        <v>8.9126843413685428</v>
      </c>
      <c r="E273" s="42">
        <v>2.5</v>
      </c>
      <c r="F273" s="42">
        <v>0.1</v>
      </c>
      <c r="G273" s="33" t="s">
        <v>153</v>
      </c>
      <c r="H273" s="36">
        <f t="shared" si="67"/>
        <v>25.248088908650967</v>
      </c>
      <c r="I273" s="51">
        <f t="shared" si="68"/>
        <v>0.12624044454325481</v>
      </c>
    </row>
    <row r="274" spans="1:9" x14ac:dyDescent="0.25">
      <c r="A274" s="33" t="s">
        <v>77</v>
      </c>
      <c r="B274" s="33">
        <v>3</v>
      </c>
      <c r="C274" s="33" t="s">
        <v>97</v>
      </c>
      <c r="D274" s="34">
        <v>7.9577538762219131</v>
      </c>
      <c r="E274" s="42">
        <v>2</v>
      </c>
      <c r="F274" s="42">
        <v>0.1</v>
      </c>
      <c r="G274" s="33" t="s">
        <v>153</v>
      </c>
      <c r="H274" s="36">
        <f t="shared" si="67"/>
        <v>19.238790948127587</v>
      </c>
      <c r="I274" s="51">
        <f t="shared" si="68"/>
        <v>9.6193954740637924E-2</v>
      </c>
    </row>
    <row r="275" spans="1:9" x14ac:dyDescent="0.25">
      <c r="A275" s="33" t="s">
        <v>77</v>
      </c>
      <c r="B275" s="33">
        <v>4</v>
      </c>
      <c r="C275" s="33" t="s">
        <v>97</v>
      </c>
      <c r="D275" s="34">
        <v>8.5943741863196657</v>
      </c>
      <c r="E275" s="42">
        <v>3</v>
      </c>
      <c r="F275" s="42">
        <v>0.1</v>
      </c>
      <c r="G275" s="33" t="s">
        <v>153</v>
      </c>
      <c r="H275" s="36">
        <f t="shared" si="67"/>
        <v>31.07198362279307</v>
      </c>
      <c r="I275" s="51">
        <f t="shared" si="68"/>
        <v>0.15535991811396535</v>
      </c>
    </row>
    <row r="276" spans="1:9" x14ac:dyDescent="0.25">
      <c r="A276" s="33" t="s">
        <v>77</v>
      </c>
      <c r="B276" s="33">
        <v>5</v>
      </c>
      <c r="C276" s="33" t="s">
        <v>109</v>
      </c>
      <c r="D276" s="34">
        <v>5.0929624807820248</v>
      </c>
      <c r="E276" s="42">
        <v>1</v>
      </c>
      <c r="F276" s="42">
        <v>0.1</v>
      </c>
      <c r="G276" s="33" t="s">
        <v>170</v>
      </c>
      <c r="H276" s="34">
        <f>0.13647*D276^2.38351</f>
        <v>6.608583667064666</v>
      </c>
      <c r="I276" s="51">
        <f>(H276/1000)*0.5/F276</f>
        <v>3.3042918335323329E-2</v>
      </c>
    </row>
    <row r="277" spans="1:9" x14ac:dyDescent="0.25">
      <c r="A277" s="33" t="s">
        <v>77</v>
      </c>
      <c r="B277" s="33">
        <v>6</v>
      </c>
      <c r="C277" s="33" t="s">
        <v>97</v>
      </c>
      <c r="D277" s="34">
        <v>7.3211335661241606</v>
      </c>
      <c r="E277" s="42">
        <v>2</v>
      </c>
      <c r="F277" s="42">
        <v>0.1</v>
      </c>
      <c r="G277" s="33" t="s">
        <v>153</v>
      </c>
      <c r="H277" s="36">
        <f t="shared" ref="H277:H286" si="69">6.666+(12.826*(E277)^0.5)*LN(E277)</f>
        <v>19.238790948127587</v>
      </c>
      <c r="I277" s="51">
        <f t="shared" ref="I277:I286" si="70">(H277/1000)*0.5/F277</f>
        <v>9.6193954740637924E-2</v>
      </c>
    </row>
    <row r="278" spans="1:9" x14ac:dyDescent="0.25">
      <c r="A278" s="33" t="s">
        <v>77</v>
      </c>
      <c r="B278" s="33">
        <v>7</v>
      </c>
      <c r="C278" s="33" t="s">
        <v>97</v>
      </c>
      <c r="D278" s="34">
        <v>7.6394437211730368</v>
      </c>
      <c r="E278" s="42">
        <v>1.8</v>
      </c>
      <c r="F278" s="42">
        <v>0.1</v>
      </c>
      <c r="G278" s="33" t="s">
        <v>153</v>
      </c>
      <c r="H278" s="36">
        <f t="shared" si="69"/>
        <v>16.780565174083964</v>
      </c>
      <c r="I278" s="51">
        <f t="shared" si="70"/>
        <v>8.3902825870419806E-2</v>
      </c>
    </row>
    <row r="279" spans="1:9" x14ac:dyDescent="0.25">
      <c r="A279" s="33" t="s">
        <v>77</v>
      </c>
      <c r="B279" s="33">
        <v>8</v>
      </c>
      <c r="C279" s="33" t="s">
        <v>97</v>
      </c>
      <c r="D279" s="34">
        <v>9.23099449641742</v>
      </c>
      <c r="E279" s="42">
        <v>2.5</v>
      </c>
      <c r="F279" s="42">
        <v>0.1</v>
      </c>
      <c r="G279" s="33" t="s">
        <v>153</v>
      </c>
      <c r="H279" s="36">
        <f t="shared" si="69"/>
        <v>25.248088908650967</v>
      </c>
      <c r="I279" s="51">
        <f t="shared" si="70"/>
        <v>0.12624044454325481</v>
      </c>
    </row>
    <row r="280" spans="1:9" x14ac:dyDescent="0.25">
      <c r="A280" s="33" t="s">
        <v>77</v>
      </c>
      <c r="B280" s="33">
        <v>9</v>
      </c>
      <c r="C280" s="33" t="s">
        <v>97</v>
      </c>
      <c r="D280" s="34">
        <v>9.23099449641742</v>
      </c>
      <c r="E280" s="42">
        <v>3</v>
      </c>
      <c r="F280" s="42">
        <v>0.1</v>
      </c>
      <c r="G280" s="33" t="s">
        <v>153</v>
      </c>
      <c r="H280" s="36">
        <f t="shared" si="69"/>
        <v>31.07198362279307</v>
      </c>
      <c r="I280" s="51">
        <f t="shared" si="70"/>
        <v>0.15535991811396535</v>
      </c>
    </row>
    <row r="281" spans="1:9" x14ac:dyDescent="0.25">
      <c r="A281" s="33" t="s">
        <v>77</v>
      </c>
      <c r="B281" s="33">
        <v>10</v>
      </c>
      <c r="C281" s="33" t="s">
        <v>97</v>
      </c>
      <c r="D281" s="34">
        <v>8.2760640312707903</v>
      </c>
      <c r="E281" s="42">
        <v>1</v>
      </c>
      <c r="F281" s="42">
        <v>0.1</v>
      </c>
      <c r="G281" s="33" t="s">
        <v>153</v>
      </c>
      <c r="H281" s="36">
        <f t="shared" si="69"/>
        <v>6.6660000000000004</v>
      </c>
      <c r="I281" s="51">
        <f t="shared" si="70"/>
        <v>3.3329999999999999E-2</v>
      </c>
    </row>
    <row r="282" spans="1:9" x14ac:dyDescent="0.25">
      <c r="A282" s="33" t="s">
        <v>77</v>
      </c>
      <c r="B282" s="33">
        <v>11</v>
      </c>
      <c r="C282" s="33" t="s">
        <v>97</v>
      </c>
      <c r="D282" s="34">
        <v>3.8197218605865184</v>
      </c>
      <c r="E282" s="42">
        <v>0.8</v>
      </c>
      <c r="F282" s="42">
        <v>0.1</v>
      </c>
      <c r="G282" s="33" t="s">
        <v>153</v>
      </c>
      <c r="H282" s="36">
        <f t="shared" si="69"/>
        <v>4.1061143275114738</v>
      </c>
      <c r="I282" s="51">
        <f t="shared" si="70"/>
        <v>2.0530571637557369E-2</v>
      </c>
    </row>
    <row r="283" spans="1:9" x14ac:dyDescent="0.25">
      <c r="A283" s="33" t="s">
        <v>77</v>
      </c>
      <c r="B283" s="33">
        <v>12</v>
      </c>
      <c r="C283" s="33" t="s">
        <v>97</v>
      </c>
      <c r="D283" s="34">
        <v>8.5943741863196657</v>
      </c>
      <c r="E283" s="42">
        <v>1</v>
      </c>
      <c r="F283" s="42">
        <v>0.1</v>
      </c>
      <c r="G283" s="33" t="s">
        <v>153</v>
      </c>
      <c r="H283" s="36">
        <f t="shared" si="69"/>
        <v>6.6660000000000004</v>
      </c>
      <c r="I283" s="51">
        <f t="shared" si="70"/>
        <v>3.3329999999999999E-2</v>
      </c>
    </row>
    <row r="284" spans="1:9" x14ac:dyDescent="0.25">
      <c r="A284" s="33" t="s">
        <v>77</v>
      </c>
      <c r="B284" s="33">
        <v>13</v>
      </c>
      <c r="C284" s="33" t="s">
        <v>97</v>
      </c>
      <c r="D284" s="34">
        <v>8.5943741863196657</v>
      </c>
      <c r="E284" s="42">
        <v>1</v>
      </c>
      <c r="F284" s="42">
        <v>0.1</v>
      </c>
      <c r="G284" s="33" t="s">
        <v>153</v>
      </c>
      <c r="H284" s="36">
        <f t="shared" si="69"/>
        <v>6.6660000000000004</v>
      </c>
      <c r="I284" s="51">
        <f t="shared" si="70"/>
        <v>3.3329999999999999E-2</v>
      </c>
    </row>
    <row r="285" spans="1:9" x14ac:dyDescent="0.25">
      <c r="A285" s="33" t="s">
        <v>77</v>
      </c>
      <c r="B285" s="33">
        <v>14</v>
      </c>
      <c r="C285" s="33" t="s">
        <v>97</v>
      </c>
      <c r="D285" s="34">
        <v>8.9126843413685428</v>
      </c>
      <c r="E285" s="42">
        <v>2</v>
      </c>
      <c r="F285" s="42">
        <v>0.1</v>
      </c>
      <c r="G285" s="33" t="s">
        <v>153</v>
      </c>
      <c r="H285" s="36">
        <f t="shared" si="69"/>
        <v>19.238790948127587</v>
      </c>
      <c r="I285" s="51">
        <f t="shared" si="70"/>
        <v>9.6193954740637924E-2</v>
      </c>
    </row>
    <row r="286" spans="1:9" x14ac:dyDescent="0.25">
      <c r="A286" s="33" t="s">
        <v>77</v>
      </c>
      <c r="B286" s="33">
        <v>15</v>
      </c>
      <c r="C286" s="33" t="s">
        <v>97</v>
      </c>
      <c r="D286" s="34">
        <v>7.6394437211730368</v>
      </c>
      <c r="E286" s="42">
        <v>2.72</v>
      </c>
      <c r="F286" s="42">
        <v>0.1</v>
      </c>
      <c r="G286" s="33" t="s">
        <v>153</v>
      </c>
      <c r="H286" s="36">
        <f t="shared" si="69"/>
        <v>27.83254738025656</v>
      </c>
      <c r="I286" s="51">
        <f t="shared" si="70"/>
        <v>0.13916273690128281</v>
      </c>
    </row>
    <row r="287" spans="1:9" x14ac:dyDescent="0.25">
      <c r="A287" s="33" t="s">
        <v>78</v>
      </c>
      <c r="B287" s="33">
        <v>1</v>
      </c>
      <c r="C287" s="33" t="s">
        <v>107</v>
      </c>
      <c r="D287" s="34">
        <v>4.1380320156353951</v>
      </c>
      <c r="E287" s="42">
        <v>2.5</v>
      </c>
      <c r="F287" s="42">
        <v>0.1</v>
      </c>
      <c r="G287" s="33" t="s">
        <v>170</v>
      </c>
      <c r="H287" s="34">
        <f t="shared" ref="H287:H293" si="71">0.13647*D287^2.38351</f>
        <v>4.0287608904037571</v>
      </c>
      <c r="I287" s="51">
        <f t="shared" ref="I287:I293" si="72">(H287/1000)*0.5/F287</f>
        <v>2.0143804452018785E-2</v>
      </c>
    </row>
    <row r="288" spans="1:9" x14ac:dyDescent="0.25">
      <c r="A288" s="33" t="s">
        <v>78</v>
      </c>
      <c r="B288" s="33">
        <v>4</v>
      </c>
      <c r="C288" s="33" t="s">
        <v>107</v>
      </c>
      <c r="D288" s="34">
        <v>4.7746523257331477</v>
      </c>
      <c r="E288" s="42">
        <v>2</v>
      </c>
      <c r="F288" s="42">
        <v>0.1</v>
      </c>
      <c r="G288" s="33" t="s">
        <v>170</v>
      </c>
      <c r="H288" s="34">
        <f t="shared" si="71"/>
        <v>5.666327208105141</v>
      </c>
      <c r="I288" s="51">
        <f t="shared" si="72"/>
        <v>2.8331636040525705E-2</v>
      </c>
    </row>
    <row r="289" spans="1:9" x14ac:dyDescent="0.25">
      <c r="A289" s="33" t="s">
        <v>78</v>
      </c>
      <c r="B289" s="33">
        <v>5</v>
      </c>
      <c r="C289" s="33" t="s">
        <v>107</v>
      </c>
      <c r="D289" s="34">
        <v>5.4112726358309011</v>
      </c>
      <c r="E289" s="42">
        <v>3</v>
      </c>
      <c r="F289" s="42">
        <v>0.1</v>
      </c>
      <c r="G289" s="33" t="s">
        <v>170</v>
      </c>
      <c r="H289" s="34">
        <f t="shared" si="71"/>
        <v>7.6359606452305071</v>
      </c>
      <c r="I289" s="51">
        <f t="shared" si="72"/>
        <v>3.8179803226152532E-2</v>
      </c>
    </row>
    <row r="290" spans="1:9" x14ac:dyDescent="0.25">
      <c r="A290" s="33" t="s">
        <v>78</v>
      </c>
      <c r="B290" s="33">
        <v>6</v>
      </c>
      <c r="C290" s="33" t="s">
        <v>98</v>
      </c>
      <c r="D290" s="34">
        <v>8.2760640312707903</v>
      </c>
      <c r="E290" s="42">
        <v>7.06</v>
      </c>
      <c r="F290" s="42">
        <v>0.1</v>
      </c>
      <c r="G290" s="33" t="s">
        <v>170</v>
      </c>
      <c r="H290" s="34">
        <f t="shared" si="71"/>
        <v>21.022264568811799</v>
      </c>
      <c r="I290" s="51">
        <f t="shared" si="72"/>
        <v>0.10511132284405898</v>
      </c>
    </row>
    <row r="291" spans="1:9" x14ac:dyDescent="0.25">
      <c r="A291" s="33" t="s">
        <v>78</v>
      </c>
      <c r="B291" s="33">
        <v>7</v>
      </c>
      <c r="C291" s="33" t="s">
        <v>107</v>
      </c>
      <c r="D291" s="34">
        <v>5.4112726358309011</v>
      </c>
      <c r="E291" s="42">
        <v>8</v>
      </c>
      <c r="F291" s="42">
        <v>0.1</v>
      </c>
      <c r="G291" s="33" t="s">
        <v>170</v>
      </c>
      <c r="H291" s="34">
        <f t="shared" si="71"/>
        <v>7.6359606452305071</v>
      </c>
      <c r="I291" s="51">
        <f t="shared" si="72"/>
        <v>3.8179803226152532E-2</v>
      </c>
    </row>
    <row r="292" spans="1:9" x14ac:dyDescent="0.25">
      <c r="A292" s="33" t="s">
        <v>78</v>
      </c>
      <c r="B292" s="33">
        <v>8</v>
      </c>
      <c r="C292" s="33" t="s">
        <v>106</v>
      </c>
      <c r="D292" s="34">
        <v>6.3662031009775308</v>
      </c>
      <c r="E292" s="42">
        <v>10</v>
      </c>
      <c r="F292" s="42">
        <v>0.1</v>
      </c>
      <c r="G292" s="33" t="s">
        <v>170</v>
      </c>
      <c r="H292" s="34">
        <f t="shared" si="71"/>
        <v>11.248493917081193</v>
      </c>
      <c r="I292" s="51">
        <f t="shared" si="72"/>
        <v>5.6242469585405956E-2</v>
      </c>
    </row>
    <row r="293" spans="1:9" x14ac:dyDescent="0.25">
      <c r="A293" s="33" t="s">
        <v>78</v>
      </c>
      <c r="B293" s="33">
        <v>9</v>
      </c>
      <c r="C293" s="33" t="s">
        <v>99</v>
      </c>
      <c r="D293" s="34">
        <v>3.1831015504887654</v>
      </c>
      <c r="E293" s="42">
        <v>3</v>
      </c>
      <c r="F293" s="42">
        <v>0.1</v>
      </c>
      <c r="G293" s="33" t="s">
        <v>170</v>
      </c>
      <c r="H293" s="34">
        <f t="shared" si="71"/>
        <v>2.1556903263558689</v>
      </c>
      <c r="I293" s="51">
        <f t="shared" si="72"/>
        <v>1.0778451631779344E-2</v>
      </c>
    </row>
    <row r="294" spans="1:9" x14ac:dyDescent="0.25">
      <c r="A294" s="33" t="s">
        <v>78</v>
      </c>
      <c r="B294" s="33">
        <v>10</v>
      </c>
      <c r="C294" s="33" t="s">
        <v>97</v>
      </c>
      <c r="D294" s="34">
        <v>7.9577538762219131</v>
      </c>
      <c r="E294" s="42">
        <v>3</v>
      </c>
      <c r="F294" s="42">
        <v>0.1</v>
      </c>
      <c r="G294" s="33" t="s">
        <v>153</v>
      </c>
      <c r="H294" s="36">
        <f>6.666+(12.826*(E294)^0.5)*LN(E294)</f>
        <v>31.07198362279307</v>
      </c>
      <c r="I294" s="51">
        <f>(H294/1000)*0.5/F294</f>
        <v>0.15535991811396535</v>
      </c>
    </row>
    <row r="295" spans="1:9" x14ac:dyDescent="0.25">
      <c r="A295" s="33" t="s">
        <v>78</v>
      </c>
      <c r="B295" s="33">
        <v>11</v>
      </c>
      <c r="C295" s="33" t="s">
        <v>106</v>
      </c>
      <c r="D295" s="34">
        <v>8.5943741863196657</v>
      </c>
      <c r="E295" s="42">
        <v>8</v>
      </c>
      <c r="F295" s="42">
        <v>0.1</v>
      </c>
      <c r="G295" s="33" t="s">
        <v>170</v>
      </c>
      <c r="H295" s="34">
        <f>0.13647*D295^2.38351</f>
        <v>23.000973538692126</v>
      </c>
      <c r="I295" s="51">
        <f>(H295/1000)*0.5/F295</f>
        <v>0.11500486769346063</v>
      </c>
    </row>
    <row r="296" spans="1:9" x14ac:dyDescent="0.25">
      <c r="A296" s="33" t="s">
        <v>78</v>
      </c>
      <c r="B296" s="33">
        <v>12</v>
      </c>
      <c r="C296" s="33" t="s">
        <v>97</v>
      </c>
      <c r="D296" s="34">
        <v>9.23099449641742</v>
      </c>
      <c r="E296" s="42">
        <v>3.5</v>
      </c>
      <c r="F296" s="42">
        <v>0.1</v>
      </c>
      <c r="G296" s="33" t="s">
        <v>153</v>
      </c>
      <c r="H296" s="36">
        <f>6.666+(12.826*(E296)^0.5)*LN(E296)</f>
        <v>36.726359143258605</v>
      </c>
      <c r="I296" s="51">
        <f>(H296/1000)*0.5/F296</f>
        <v>0.18363179571629301</v>
      </c>
    </row>
    <row r="297" spans="1:9" x14ac:dyDescent="0.25">
      <c r="A297" s="33" t="s">
        <v>78</v>
      </c>
      <c r="B297" s="33">
        <v>13</v>
      </c>
      <c r="C297" s="33" t="s">
        <v>106</v>
      </c>
      <c r="D297" s="34">
        <v>5.7295827908797774</v>
      </c>
      <c r="E297" s="42">
        <v>7</v>
      </c>
      <c r="F297" s="42">
        <v>0.1</v>
      </c>
      <c r="G297" s="33" t="s">
        <v>170</v>
      </c>
      <c r="H297" s="34">
        <f>0.13647*D297^2.38351</f>
        <v>8.7504611599559965</v>
      </c>
      <c r="I297" s="51">
        <f>(H297/1000)*0.5/F297</f>
        <v>4.3752305799779977E-2</v>
      </c>
    </row>
    <row r="298" spans="1:9" x14ac:dyDescent="0.25">
      <c r="A298" s="33" t="s">
        <v>78</v>
      </c>
      <c r="B298" s="33">
        <v>14</v>
      </c>
      <c r="C298" s="33" t="s">
        <v>97</v>
      </c>
      <c r="D298" s="34">
        <v>9.23099449641742</v>
      </c>
      <c r="E298" s="42">
        <v>3</v>
      </c>
      <c r="F298" s="42">
        <v>0.1</v>
      </c>
      <c r="G298" s="33" t="s">
        <v>153</v>
      </c>
      <c r="H298" s="36">
        <f>6.666+(12.826*(E298)^0.5)*LN(E298)</f>
        <v>31.07198362279307</v>
      </c>
      <c r="I298" s="51">
        <f>(H298/1000)*0.5/F298</f>
        <v>0.15535991811396535</v>
      </c>
    </row>
    <row r="299" spans="1:9" x14ac:dyDescent="0.25">
      <c r="A299" s="33" t="s">
        <v>79</v>
      </c>
      <c r="B299" s="33">
        <v>1</v>
      </c>
      <c r="C299" s="33" t="s">
        <v>109</v>
      </c>
      <c r="D299" s="34">
        <v>1.5915507752443827</v>
      </c>
      <c r="E299" s="42">
        <v>1.5</v>
      </c>
      <c r="F299" s="42">
        <v>0.1</v>
      </c>
      <c r="G299" s="33" t="s">
        <v>170</v>
      </c>
      <c r="H299" s="34">
        <f t="shared" ref="H299:H302" si="73">0.13647*D299^2.38351</f>
        <v>0.41312204259520047</v>
      </c>
      <c r="I299" s="51">
        <f t="shared" ref="I299:I310" si="74">(H299/1000)*0.5/F299</f>
        <v>2.0656102129760021E-3</v>
      </c>
    </row>
    <row r="300" spans="1:9" x14ac:dyDescent="0.25">
      <c r="A300" s="33" t="s">
        <v>79</v>
      </c>
      <c r="B300" s="33">
        <v>2</v>
      </c>
      <c r="C300" s="33" t="s">
        <v>109</v>
      </c>
      <c r="D300" s="34">
        <v>2.5464812403910124</v>
      </c>
      <c r="E300" s="42">
        <v>3</v>
      </c>
      <c r="F300" s="42">
        <v>0.1</v>
      </c>
      <c r="G300" s="33" t="s">
        <v>170</v>
      </c>
      <c r="H300" s="34">
        <f t="shared" si="73"/>
        <v>1.2664859835476816</v>
      </c>
      <c r="I300" s="51">
        <f t="shared" si="74"/>
        <v>6.3324299177384075E-3</v>
      </c>
    </row>
    <row r="301" spans="1:9" x14ac:dyDescent="0.25">
      <c r="A301" s="33" t="s">
        <v>79</v>
      </c>
      <c r="B301" s="33">
        <v>3</v>
      </c>
      <c r="C301" s="33" t="s">
        <v>109</v>
      </c>
      <c r="D301" s="34">
        <v>6.3662031009775308</v>
      </c>
      <c r="E301" s="42">
        <v>2</v>
      </c>
      <c r="F301" s="42">
        <v>0.1</v>
      </c>
      <c r="G301" s="33" t="s">
        <v>170</v>
      </c>
      <c r="H301" s="34">
        <f t="shared" si="73"/>
        <v>11.248493917081193</v>
      </c>
      <c r="I301" s="51">
        <f t="shared" si="74"/>
        <v>5.6242469585405956E-2</v>
      </c>
    </row>
    <row r="302" spans="1:9" x14ac:dyDescent="0.25">
      <c r="A302" s="33" t="s">
        <v>79</v>
      </c>
      <c r="B302" s="33">
        <v>4</v>
      </c>
      <c r="C302" s="33" t="s">
        <v>109</v>
      </c>
      <c r="D302" s="34">
        <v>5.0929624807820248</v>
      </c>
      <c r="E302" s="42">
        <v>3</v>
      </c>
      <c r="F302" s="42">
        <v>0.1</v>
      </c>
      <c r="G302" s="33" t="s">
        <v>170</v>
      </c>
      <c r="H302" s="34">
        <f t="shared" si="73"/>
        <v>6.608583667064666</v>
      </c>
      <c r="I302" s="51">
        <f t="shared" si="74"/>
        <v>3.3042918335323329E-2</v>
      </c>
    </row>
    <row r="303" spans="1:9" x14ac:dyDescent="0.25">
      <c r="A303" s="33" t="s">
        <v>79</v>
      </c>
      <c r="B303" s="33">
        <v>5</v>
      </c>
      <c r="C303" s="33" t="s">
        <v>97</v>
      </c>
      <c r="D303" s="34">
        <v>8.2760640312707903</v>
      </c>
      <c r="E303" s="42">
        <v>2</v>
      </c>
      <c r="F303" s="42">
        <v>0.1</v>
      </c>
      <c r="G303" s="33" t="s">
        <v>153</v>
      </c>
      <c r="H303" s="36">
        <f t="shared" ref="H303:H310" si="75">6.666+(12.826*(E303)^0.5)*LN(E303)</f>
        <v>19.238790948127587</v>
      </c>
      <c r="I303" s="51">
        <f t="shared" si="74"/>
        <v>9.6193954740637924E-2</v>
      </c>
    </row>
    <row r="304" spans="1:9" x14ac:dyDescent="0.25">
      <c r="A304" s="33" t="s">
        <v>79</v>
      </c>
      <c r="B304" s="33">
        <v>6</v>
      </c>
      <c r="C304" s="33" t="s">
        <v>97</v>
      </c>
      <c r="D304" s="34">
        <v>8.5943741863196657</v>
      </c>
      <c r="E304" s="42">
        <v>3</v>
      </c>
      <c r="F304" s="42">
        <v>0.1</v>
      </c>
      <c r="G304" s="33" t="s">
        <v>153</v>
      </c>
      <c r="H304" s="36">
        <f t="shared" si="75"/>
        <v>31.07198362279307</v>
      </c>
      <c r="I304" s="51">
        <f t="shared" si="74"/>
        <v>0.15535991811396535</v>
      </c>
    </row>
    <row r="305" spans="1:9" x14ac:dyDescent="0.25">
      <c r="A305" s="33" t="s">
        <v>79</v>
      </c>
      <c r="B305" s="33">
        <v>7</v>
      </c>
      <c r="C305" s="33" t="s">
        <v>97</v>
      </c>
      <c r="D305" s="34">
        <v>9.23099449641742</v>
      </c>
      <c r="E305" s="42">
        <v>3</v>
      </c>
      <c r="F305" s="42">
        <v>0.1</v>
      </c>
      <c r="G305" s="33" t="s">
        <v>153</v>
      </c>
      <c r="H305" s="36">
        <f t="shared" si="75"/>
        <v>31.07198362279307</v>
      </c>
      <c r="I305" s="51">
        <f t="shared" si="74"/>
        <v>0.15535991811396535</v>
      </c>
    </row>
    <row r="306" spans="1:9" x14ac:dyDescent="0.25">
      <c r="A306" s="33" t="s">
        <v>79</v>
      </c>
      <c r="B306" s="33">
        <v>8</v>
      </c>
      <c r="C306" s="33" t="s">
        <v>97</v>
      </c>
      <c r="D306" s="34">
        <v>6.3662031009775308</v>
      </c>
      <c r="E306" s="42">
        <v>4</v>
      </c>
      <c r="F306" s="42">
        <v>0.1</v>
      </c>
      <c r="G306" s="33" t="s">
        <v>153</v>
      </c>
      <c r="H306" s="36">
        <f t="shared" si="75"/>
        <v>42.22722295144743</v>
      </c>
      <c r="I306" s="51">
        <f t="shared" si="74"/>
        <v>0.21113611475723715</v>
      </c>
    </row>
    <row r="307" spans="1:9" x14ac:dyDescent="0.25">
      <c r="A307" s="33" t="s">
        <v>79</v>
      </c>
      <c r="B307" s="33">
        <v>9</v>
      </c>
      <c r="C307" s="33" t="s">
        <v>97</v>
      </c>
      <c r="D307" s="34">
        <v>4.7746523257331477</v>
      </c>
      <c r="E307" s="42">
        <v>1.1000000000000001</v>
      </c>
      <c r="F307" s="42">
        <v>0.1</v>
      </c>
      <c r="G307" s="33" t="s">
        <v>153</v>
      </c>
      <c r="H307" s="36">
        <f t="shared" si="75"/>
        <v>7.9481146628705268</v>
      </c>
      <c r="I307" s="51">
        <f t="shared" si="74"/>
        <v>3.9740573314352629E-2</v>
      </c>
    </row>
    <row r="308" spans="1:9" x14ac:dyDescent="0.25">
      <c r="A308" s="33" t="s">
        <v>79</v>
      </c>
      <c r="B308" s="33">
        <v>10</v>
      </c>
      <c r="C308" s="33" t="s">
        <v>97</v>
      </c>
      <c r="D308" s="34">
        <v>8.2760640312707903</v>
      </c>
      <c r="E308" s="42">
        <v>0.6</v>
      </c>
      <c r="F308" s="42">
        <v>0.1</v>
      </c>
      <c r="G308" s="33" t="s">
        <v>153</v>
      </c>
      <c r="H308" s="36">
        <f t="shared" si="75"/>
        <v>1.5909592383310134</v>
      </c>
      <c r="I308" s="51">
        <f t="shared" si="74"/>
        <v>7.9547961916550669E-3</v>
      </c>
    </row>
    <row r="309" spans="1:9" x14ac:dyDescent="0.25">
      <c r="A309" s="33" t="s">
        <v>79</v>
      </c>
      <c r="B309" s="33">
        <v>11</v>
      </c>
      <c r="C309" s="33" t="s">
        <v>97</v>
      </c>
      <c r="D309" s="34">
        <v>6.3662031009775308</v>
      </c>
      <c r="E309" s="42">
        <v>0.6</v>
      </c>
      <c r="F309" s="42">
        <v>0.1</v>
      </c>
      <c r="G309" s="33" t="s">
        <v>153</v>
      </c>
      <c r="H309" s="36">
        <f t="shared" si="75"/>
        <v>1.5909592383310134</v>
      </c>
      <c r="I309" s="51">
        <f t="shared" si="74"/>
        <v>7.9547961916550669E-3</v>
      </c>
    </row>
    <row r="310" spans="1:9" x14ac:dyDescent="0.25">
      <c r="A310" s="33" t="s">
        <v>79</v>
      </c>
      <c r="B310" s="33">
        <v>12</v>
      </c>
      <c r="C310" s="33" t="s">
        <v>97</v>
      </c>
      <c r="D310" s="34">
        <v>6.3662031009775308</v>
      </c>
      <c r="E310" s="42">
        <v>2</v>
      </c>
      <c r="F310" s="42">
        <v>0.1</v>
      </c>
      <c r="G310" s="33" t="s">
        <v>153</v>
      </c>
      <c r="H310" s="36">
        <f t="shared" si="75"/>
        <v>19.238790948127587</v>
      </c>
      <c r="I310" s="51">
        <f t="shared" si="74"/>
        <v>9.6193954740637924E-2</v>
      </c>
    </row>
    <row r="311" spans="1:9" x14ac:dyDescent="0.25">
      <c r="A311" s="33" t="s">
        <v>79</v>
      </c>
      <c r="B311" s="33">
        <v>13</v>
      </c>
      <c r="C311" s="33" t="s">
        <v>139</v>
      </c>
      <c r="D311" s="34">
        <v>8.9126843413685428</v>
      </c>
      <c r="E311" s="42">
        <v>7</v>
      </c>
      <c r="F311" s="42">
        <v>0.1</v>
      </c>
      <c r="G311" s="33" t="s">
        <v>170</v>
      </c>
      <c r="H311" s="34">
        <f t="shared" ref="H311:H313" si="76">0.13647*D311^2.38351</f>
        <v>25.08372391897657</v>
      </c>
      <c r="I311" s="51">
        <f t="shared" ref="I311:I318" si="77">(H311/1000)*0.5/F311</f>
        <v>0.12541861959488285</v>
      </c>
    </row>
    <row r="312" spans="1:9" x14ac:dyDescent="0.25">
      <c r="A312" s="33" t="s">
        <v>79</v>
      </c>
      <c r="B312" s="33">
        <v>14</v>
      </c>
      <c r="C312" s="33" t="s">
        <v>98</v>
      </c>
      <c r="D312" s="34">
        <v>7.0028234110752834</v>
      </c>
      <c r="E312" s="42">
        <v>5</v>
      </c>
      <c r="F312" s="42">
        <v>0.1</v>
      </c>
      <c r="G312" s="33" t="s">
        <v>170</v>
      </c>
      <c r="H312" s="34">
        <f t="shared" si="76"/>
        <v>14.117384939340271</v>
      </c>
      <c r="I312" s="51">
        <f t="shared" si="77"/>
        <v>7.0586924696701345E-2</v>
      </c>
    </row>
    <row r="313" spans="1:9" x14ac:dyDescent="0.25">
      <c r="A313" s="33" t="s">
        <v>79</v>
      </c>
      <c r="B313" s="33">
        <v>15</v>
      </c>
      <c r="C313" s="33" t="s">
        <v>98</v>
      </c>
      <c r="D313" s="34">
        <v>6.6845132560264071</v>
      </c>
      <c r="E313" s="42">
        <v>6</v>
      </c>
      <c r="F313" s="42">
        <v>0.1</v>
      </c>
      <c r="G313" s="33" t="s">
        <v>170</v>
      </c>
      <c r="H313" s="34">
        <f t="shared" si="76"/>
        <v>12.635699354103014</v>
      </c>
      <c r="I313" s="51">
        <f t="shared" si="77"/>
        <v>6.3178496770515069E-2</v>
      </c>
    </row>
    <row r="314" spans="1:9" x14ac:dyDescent="0.25">
      <c r="A314" s="33" t="s">
        <v>79</v>
      </c>
      <c r="B314" s="33">
        <v>16</v>
      </c>
      <c r="C314" s="33" t="s">
        <v>97</v>
      </c>
      <c r="D314" s="34">
        <v>7.3211335661241606</v>
      </c>
      <c r="E314" s="42">
        <v>2.2999999999999998</v>
      </c>
      <c r="F314" s="42">
        <v>0.1</v>
      </c>
      <c r="G314" s="33" t="s">
        <v>153</v>
      </c>
      <c r="H314" s="36">
        <f t="shared" ref="H314:H318" si="78">6.666+(12.826*(E314)^0.5)*LN(E314)</f>
        <v>22.867408506607891</v>
      </c>
      <c r="I314" s="51">
        <f t="shared" si="77"/>
        <v>0.11433704253303945</v>
      </c>
    </row>
    <row r="315" spans="1:9" x14ac:dyDescent="0.25">
      <c r="A315" s="33" t="s">
        <v>80</v>
      </c>
      <c r="B315" s="33">
        <v>1</v>
      </c>
      <c r="C315" s="33" t="s">
        <v>97</v>
      </c>
      <c r="D315" s="34">
        <v>7.3211335661241606</v>
      </c>
      <c r="E315" s="42">
        <v>1.5</v>
      </c>
      <c r="F315" s="42">
        <v>0.1</v>
      </c>
      <c r="G315" s="33" t="s">
        <v>153</v>
      </c>
      <c r="H315" s="36">
        <f t="shared" si="78"/>
        <v>13.035280163655273</v>
      </c>
      <c r="I315" s="51">
        <f t="shared" si="77"/>
        <v>6.5176400818276359E-2</v>
      </c>
    </row>
    <row r="316" spans="1:9" x14ac:dyDescent="0.25">
      <c r="A316" s="33" t="s">
        <v>80</v>
      </c>
      <c r="B316" s="33">
        <v>2</v>
      </c>
      <c r="C316" s="33" t="s">
        <v>97</v>
      </c>
      <c r="D316" s="34">
        <v>6.6845132560264071</v>
      </c>
      <c r="E316" s="42">
        <v>2</v>
      </c>
      <c r="F316" s="42">
        <v>0.1</v>
      </c>
      <c r="G316" s="33" t="s">
        <v>153</v>
      </c>
      <c r="H316" s="36">
        <f t="shared" si="78"/>
        <v>19.238790948127587</v>
      </c>
      <c r="I316" s="51">
        <f t="shared" si="77"/>
        <v>9.6193954740637924E-2</v>
      </c>
    </row>
    <row r="317" spans="1:9" x14ac:dyDescent="0.25">
      <c r="A317" s="33" t="s">
        <v>80</v>
      </c>
      <c r="B317" s="33">
        <v>3</v>
      </c>
      <c r="C317" s="33" t="s">
        <v>97</v>
      </c>
      <c r="D317" s="34">
        <v>7.0028234110752834</v>
      </c>
      <c r="E317" s="42">
        <v>2</v>
      </c>
      <c r="F317" s="42">
        <v>0.1</v>
      </c>
      <c r="G317" s="33" t="s">
        <v>153</v>
      </c>
      <c r="H317" s="36">
        <f t="shared" si="78"/>
        <v>19.238790948127587</v>
      </c>
      <c r="I317" s="51">
        <f t="shared" si="77"/>
        <v>9.6193954740637924E-2</v>
      </c>
    </row>
    <row r="318" spans="1:9" x14ac:dyDescent="0.25">
      <c r="A318" s="33" t="s">
        <v>80</v>
      </c>
      <c r="B318" s="33">
        <v>4</v>
      </c>
      <c r="C318" s="33" t="s">
        <v>97</v>
      </c>
      <c r="D318" s="34">
        <v>8.9126843413685428</v>
      </c>
      <c r="E318" s="42">
        <v>3</v>
      </c>
      <c r="F318" s="42">
        <v>0.1</v>
      </c>
      <c r="G318" s="33" t="s">
        <v>153</v>
      </c>
      <c r="H318" s="36">
        <f t="shared" si="78"/>
        <v>31.07198362279307</v>
      </c>
      <c r="I318" s="51">
        <f t="shared" si="77"/>
        <v>0.15535991811396535</v>
      </c>
    </row>
    <row r="319" spans="1:9" x14ac:dyDescent="0.25">
      <c r="A319" s="33" t="s">
        <v>80</v>
      </c>
      <c r="B319" s="33">
        <v>5</v>
      </c>
      <c r="C319" s="33" t="s">
        <v>105</v>
      </c>
      <c r="D319" s="34">
        <v>4.1380320156353951</v>
      </c>
      <c r="E319" s="42">
        <v>3</v>
      </c>
      <c r="F319" s="42">
        <v>0.1</v>
      </c>
      <c r="G319" s="33" t="s">
        <v>170</v>
      </c>
      <c r="H319" s="34">
        <f t="shared" ref="H319:H321" si="79">0.13647*D319^2.38351</f>
        <v>4.0287608904037571</v>
      </c>
      <c r="I319" s="51">
        <f t="shared" ref="I319:I321" si="80">(H319/1000)*0.5/F319</f>
        <v>2.0143804452018785E-2</v>
      </c>
    </row>
    <row r="320" spans="1:9" x14ac:dyDescent="0.25">
      <c r="A320" s="33" t="s">
        <v>80</v>
      </c>
      <c r="B320" s="33">
        <v>6</v>
      </c>
      <c r="C320" s="33" t="s">
        <v>105</v>
      </c>
      <c r="D320" s="34">
        <v>4.7746523257331477</v>
      </c>
      <c r="E320" s="42">
        <v>4</v>
      </c>
      <c r="F320" s="42">
        <v>0.1</v>
      </c>
      <c r="G320" s="33" t="s">
        <v>170</v>
      </c>
      <c r="H320" s="34">
        <f t="shared" si="79"/>
        <v>5.666327208105141</v>
      </c>
      <c r="I320" s="51">
        <f t="shared" si="80"/>
        <v>2.8331636040525705E-2</v>
      </c>
    </row>
    <row r="321" spans="1:9" x14ac:dyDescent="0.25">
      <c r="A321" s="33" t="s">
        <v>80</v>
      </c>
      <c r="B321" s="33">
        <v>7</v>
      </c>
      <c r="C321" s="33" t="s">
        <v>105</v>
      </c>
      <c r="D321" s="34">
        <v>3.8197218605865184</v>
      </c>
      <c r="E321" s="42">
        <v>5</v>
      </c>
      <c r="F321" s="42">
        <v>0.1</v>
      </c>
      <c r="G321" s="33" t="s">
        <v>170</v>
      </c>
      <c r="H321" s="34">
        <f t="shared" si="79"/>
        <v>3.3290143298974635</v>
      </c>
      <c r="I321" s="51">
        <f t="shared" si="80"/>
        <v>1.6645071649487315E-2</v>
      </c>
    </row>
    <row r="322" spans="1:9" x14ac:dyDescent="0.25">
      <c r="A322" s="33" t="s">
        <v>80</v>
      </c>
      <c r="B322" s="33">
        <v>8</v>
      </c>
      <c r="C322" s="33" t="s">
        <v>97</v>
      </c>
      <c r="D322" s="34">
        <v>5.7295827908797774</v>
      </c>
      <c r="E322" s="42">
        <v>3</v>
      </c>
      <c r="F322" s="42">
        <v>0.1</v>
      </c>
      <c r="G322" s="33" t="s">
        <v>153</v>
      </c>
      <c r="H322" s="36">
        <f>6.666+(12.826*(E322)^0.5)*LN(E322)</f>
        <v>31.07198362279307</v>
      </c>
      <c r="I322" s="51">
        <f>(H322/1000)*0.5/F322</f>
        <v>0.15535991811396535</v>
      </c>
    </row>
    <row r="323" spans="1:9" x14ac:dyDescent="0.25">
      <c r="A323" s="33" t="s">
        <v>80</v>
      </c>
      <c r="B323" s="33">
        <v>9</v>
      </c>
      <c r="C323" s="33" t="s">
        <v>132</v>
      </c>
      <c r="D323" s="34">
        <v>5.7295827908797774</v>
      </c>
      <c r="E323" s="42">
        <v>6</v>
      </c>
      <c r="F323" s="42">
        <v>0.1</v>
      </c>
      <c r="G323" s="33" t="s">
        <v>170</v>
      </c>
      <c r="H323" s="34">
        <f t="shared" ref="H323:H327" si="81">0.13647*D323^2.38351</f>
        <v>8.7504611599559965</v>
      </c>
      <c r="I323" s="51">
        <f t="shared" ref="I323:I337" si="82">(H323/1000)*0.5/F323</f>
        <v>4.3752305799779977E-2</v>
      </c>
    </row>
    <row r="324" spans="1:9" x14ac:dyDescent="0.25">
      <c r="A324" s="33" t="s">
        <v>80</v>
      </c>
      <c r="B324" s="33">
        <v>10</v>
      </c>
      <c r="C324" s="33" t="s">
        <v>132</v>
      </c>
      <c r="D324" s="34">
        <v>6.3662031009775308</v>
      </c>
      <c r="E324" s="42">
        <v>3</v>
      </c>
      <c r="F324" s="42">
        <v>0.1</v>
      </c>
      <c r="G324" s="33" t="s">
        <v>170</v>
      </c>
      <c r="H324" s="34">
        <f t="shared" si="81"/>
        <v>11.248493917081193</v>
      </c>
      <c r="I324" s="51">
        <f t="shared" si="82"/>
        <v>5.6242469585405956E-2</v>
      </c>
    </row>
    <row r="325" spans="1:9" x14ac:dyDescent="0.25">
      <c r="A325" s="33" t="s">
        <v>80</v>
      </c>
      <c r="B325" s="33">
        <v>11</v>
      </c>
      <c r="C325" s="33" t="s">
        <v>131</v>
      </c>
      <c r="D325" s="34">
        <v>3.1831015504887654</v>
      </c>
      <c r="E325" s="42">
        <v>2.5</v>
      </c>
      <c r="F325" s="42">
        <v>0.1</v>
      </c>
      <c r="G325" s="33" t="s">
        <v>170</v>
      </c>
      <c r="H325" s="34">
        <f t="shared" si="81"/>
        <v>2.1556903263558689</v>
      </c>
      <c r="I325" s="51">
        <f t="shared" si="82"/>
        <v>1.0778451631779344E-2</v>
      </c>
    </row>
    <row r="326" spans="1:9" x14ac:dyDescent="0.25">
      <c r="A326" s="33" t="s">
        <v>80</v>
      </c>
      <c r="B326" s="33">
        <v>12</v>
      </c>
      <c r="C326" s="33" t="s">
        <v>131</v>
      </c>
      <c r="D326" s="34">
        <v>6.3662031009775308</v>
      </c>
      <c r="E326" s="42">
        <v>3</v>
      </c>
      <c r="F326" s="42">
        <v>0.1</v>
      </c>
      <c r="G326" s="33" t="s">
        <v>170</v>
      </c>
      <c r="H326" s="34">
        <f t="shared" si="81"/>
        <v>11.248493917081193</v>
      </c>
      <c r="I326" s="51">
        <f t="shared" si="82"/>
        <v>5.6242469585405956E-2</v>
      </c>
    </row>
    <row r="327" spans="1:9" x14ac:dyDescent="0.25">
      <c r="A327" s="33" t="s">
        <v>80</v>
      </c>
      <c r="B327" s="33">
        <v>13</v>
      </c>
      <c r="C327" s="33" t="s">
        <v>98</v>
      </c>
      <c r="D327" s="34">
        <v>3.8197218605865184</v>
      </c>
      <c r="E327" s="42">
        <v>4.5</v>
      </c>
      <c r="F327" s="42">
        <v>0.1</v>
      </c>
      <c r="G327" s="33" t="s">
        <v>170</v>
      </c>
      <c r="H327" s="34">
        <f t="shared" si="81"/>
        <v>3.3290143298974635</v>
      </c>
      <c r="I327" s="51">
        <f t="shared" si="82"/>
        <v>1.6645071649487315E-2</v>
      </c>
    </row>
    <row r="328" spans="1:9" x14ac:dyDescent="0.25">
      <c r="A328" s="33" t="s">
        <v>81</v>
      </c>
      <c r="B328" s="33">
        <v>1</v>
      </c>
      <c r="C328" s="33" t="s">
        <v>97</v>
      </c>
      <c r="D328" s="34">
        <v>9.23099449641742</v>
      </c>
      <c r="E328" s="42">
        <v>1.75</v>
      </c>
      <c r="F328" s="42">
        <v>0.1</v>
      </c>
      <c r="G328" s="33" t="s">
        <v>153</v>
      </c>
      <c r="H328" s="36">
        <f t="shared" ref="H328:H337" si="83">6.666+(12.826*(E328)^0.5)*LN(E328)</f>
        <v>16.161114764244658</v>
      </c>
      <c r="I328" s="51">
        <f t="shared" si="82"/>
        <v>8.0805573821223289E-2</v>
      </c>
    </row>
    <row r="329" spans="1:9" x14ac:dyDescent="0.25">
      <c r="A329" s="33" t="s">
        <v>81</v>
      </c>
      <c r="B329" s="33">
        <v>2</v>
      </c>
      <c r="C329" s="33" t="s">
        <v>97</v>
      </c>
      <c r="D329" s="34">
        <v>7.9577538762219131</v>
      </c>
      <c r="E329" s="42">
        <v>1</v>
      </c>
      <c r="F329" s="42">
        <v>0.1</v>
      </c>
      <c r="G329" s="33" t="s">
        <v>153</v>
      </c>
      <c r="H329" s="36">
        <f t="shared" si="83"/>
        <v>6.6660000000000004</v>
      </c>
      <c r="I329" s="51">
        <f t="shared" si="82"/>
        <v>3.3329999999999999E-2</v>
      </c>
    </row>
    <row r="330" spans="1:9" x14ac:dyDescent="0.25">
      <c r="A330" s="33" t="s">
        <v>81</v>
      </c>
      <c r="B330" s="33">
        <v>3</v>
      </c>
      <c r="C330" s="33" t="s">
        <v>97</v>
      </c>
      <c r="D330" s="34">
        <v>8.9126843413685428</v>
      </c>
      <c r="E330" s="42">
        <v>2.5</v>
      </c>
      <c r="F330" s="42">
        <v>0.1</v>
      </c>
      <c r="G330" s="33" t="s">
        <v>153</v>
      </c>
      <c r="H330" s="36">
        <f t="shared" si="83"/>
        <v>25.248088908650967</v>
      </c>
      <c r="I330" s="51">
        <f t="shared" si="82"/>
        <v>0.12624044454325481</v>
      </c>
    </row>
    <row r="331" spans="1:9" x14ac:dyDescent="0.25">
      <c r="A331" s="33" t="s">
        <v>81</v>
      </c>
      <c r="B331" s="33">
        <v>4</v>
      </c>
      <c r="C331" s="33" t="s">
        <v>97</v>
      </c>
      <c r="D331" s="34">
        <v>8.5943741863196657</v>
      </c>
      <c r="E331" s="42">
        <v>3</v>
      </c>
      <c r="F331" s="42">
        <v>0.1</v>
      </c>
      <c r="G331" s="33" t="s">
        <v>153</v>
      </c>
      <c r="H331" s="36">
        <f t="shared" si="83"/>
        <v>31.07198362279307</v>
      </c>
      <c r="I331" s="51">
        <f t="shared" si="82"/>
        <v>0.15535991811396535</v>
      </c>
    </row>
    <row r="332" spans="1:9" x14ac:dyDescent="0.25">
      <c r="A332" s="33" t="s">
        <v>81</v>
      </c>
      <c r="B332" s="33">
        <v>5</v>
      </c>
      <c r="C332" s="33" t="s">
        <v>97</v>
      </c>
      <c r="D332" s="34">
        <v>9.23099449641742</v>
      </c>
      <c r="E332" s="42">
        <v>1.5</v>
      </c>
      <c r="F332" s="42">
        <v>0.1</v>
      </c>
      <c r="G332" s="33" t="s">
        <v>153</v>
      </c>
      <c r="H332" s="36">
        <f t="shared" si="83"/>
        <v>13.035280163655273</v>
      </c>
      <c r="I332" s="51">
        <f t="shared" si="82"/>
        <v>6.5176400818276359E-2</v>
      </c>
    </row>
    <row r="333" spans="1:9" x14ac:dyDescent="0.25">
      <c r="A333" s="33" t="s">
        <v>81</v>
      </c>
      <c r="B333" s="37">
        <v>6</v>
      </c>
      <c r="C333" s="33" t="s">
        <v>97</v>
      </c>
      <c r="D333" s="34">
        <v>6.6845132560264071</v>
      </c>
      <c r="E333" s="42">
        <v>2.5</v>
      </c>
      <c r="F333" s="42">
        <v>0.1</v>
      </c>
      <c r="G333" s="33" t="s">
        <v>153</v>
      </c>
      <c r="H333" s="36">
        <f t="shared" si="83"/>
        <v>25.248088908650967</v>
      </c>
      <c r="I333" s="51">
        <f t="shared" si="82"/>
        <v>0.12624044454325481</v>
      </c>
    </row>
    <row r="334" spans="1:9" x14ac:dyDescent="0.25">
      <c r="A334" s="33" t="s">
        <v>81</v>
      </c>
      <c r="B334" s="33">
        <v>7</v>
      </c>
      <c r="C334" s="33" t="s">
        <v>97</v>
      </c>
      <c r="D334" s="34">
        <v>9.23099449641742</v>
      </c>
      <c r="E334" s="42">
        <v>2</v>
      </c>
      <c r="F334" s="42">
        <v>0.1</v>
      </c>
      <c r="G334" s="33" t="s">
        <v>153</v>
      </c>
      <c r="H334" s="36">
        <f t="shared" si="83"/>
        <v>19.238790948127587</v>
      </c>
      <c r="I334" s="51">
        <f t="shared" si="82"/>
        <v>9.6193954740637924E-2</v>
      </c>
    </row>
    <row r="335" spans="1:9" x14ac:dyDescent="0.25">
      <c r="A335" s="33" t="s">
        <v>81</v>
      </c>
      <c r="B335" s="33">
        <v>8</v>
      </c>
      <c r="C335" s="33" t="s">
        <v>97</v>
      </c>
      <c r="D335" s="34">
        <v>7.9577538762219131</v>
      </c>
      <c r="E335" s="42">
        <v>1.6</v>
      </c>
      <c r="F335" s="42">
        <v>0.1</v>
      </c>
      <c r="G335" s="33" t="s">
        <v>153</v>
      </c>
      <c r="H335" s="36">
        <f t="shared" si="83"/>
        <v>14.291221054605082</v>
      </c>
      <c r="I335" s="51">
        <f t="shared" si="82"/>
        <v>7.14561052730254E-2</v>
      </c>
    </row>
    <row r="336" spans="1:9" x14ac:dyDescent="0.25">
      <c r="A336" s="33" t="s">
        <v>81</v>
      </c>
      <c r="B336" s="33">
        <v>9</v>
      </c>
      <c r="C336" s="33" t="s">
        <v>97</v>
      </c>
      <c r="D336" s="34">
        <v>8.9126843413685428</v>
      </c>
      <c r="E336" s="42">
        <v>2.5</v>
      </c>
      <c r="F336" s="42">
        <v>0.1</v>
      </c>
      <c r="G336" s="33" t="s">
        <v>153</v>
      </c>
      <c r="H336" s="36">
        <f t="shared" si="83"/>
        <v>25.248088908650967</v>
      </c>
      <c r="I336" s="51">
        <f t="shared" si="82"/>
        <v>0.12624044454325481</v>
      </c>
    </row>
    <row r="337" spans="1:9" x14ac:dyDescent="0.25">
      <c r="A337" s="33" t="s">
        <v>81</v>
      </c>
      <c r="B337" s="33">
        <v>10</v>
      </c>
      <c r="C337" s="33" t="s">
        <v>97</v>
      </c>
      <c r="D337" s="34">
        <v>7.9577538762219131</v>
      </c>
      <c r="E337" s="42">
        <v>2</v>
      </c>
      <c r="F337" s="42">
        <v>0.1</v>
      </c>
      <c r="G337" s="33" t="s">
        <v>153</v>
      </c>
      <c r="H337" s="36">
        <f t="shared" si="83"/>
        <v>19.238790948127587</v>
      </c>
      <c r="I337" s="51">
        <f t="shared" si="82"/>
        <v>9.6193954740637924E-2</v>
      </c>
    </row>
    <row r="338" spans="1:9" x14ac:dyDescent="0.25">
      <c r="A338" s="33" t="s">
        <v>81</v>
      </c>
      <c r="B338" s="33">
        <v>11</v>
      </c>
      <c r="C338" s="33" t="s">
        <v>131</v>
      </c>
      <c r="D338" s="34">
        <v>8.2760640312707903</v>
      </c>
      <c r="E338" s="42">
        <v>4</v>
      </c>
      <c r="F338" s="42">
        <v>0.1</v>
      </c>
      <c r="G338" s="33" t="s">
        <v>170</v>
      </c>
      <c r="H338" s="34">
        <f t="shared" ref="H338:H339" si="84">0.13647*D338^2.38351</f>
        <v>21.022264568811799</v>
      </c>
      <c r="I338" s="51">
        <f t="shared" ref="I338:I341" si="85">(H338/1000)*0.5/F338</f>
        <v>0.10511132284405898</v>
      </c>
    </row>
    <row r="339" spans="1:9" x14ac:dyDescent="0.25">
      <c r="A339" s="33" t="s">
        <v>81</v>
      </c>
      <c r="B339" s="33">
        <v>12</v>
      </c>
      <c r="C339" s="33" t="s">
        <v>131</v>
      </c>
      <c r="D339" s="34">
        <v>8.9126843413685428</v>
      </c>
      <c r="E339" s="42">
        <v>4</v>
      </c>
      <c r="F339" s="42">
        <v>0.1</v>
      </c>
      <c r="G339" s="33" t="s">
        <v>170</v>
      </c>
      <c r="H339" s="34">
        <f t="shared" si="84"/>
        <v>25.08372391897657</v>
      </c>
      <c r="I339" s="51">
        <f t="shared" si="85"/>
        <v>0.12541861959488285</v>
      </c>
    </row>
    <row r="340" spans="1:9" x14ac:dyDescent="0.25">
      <c r="A340" s="33" t="s">
        <v>81</v>
      </c>
      <c r="B340" s="33">
        <v>13</v>
      </c>
      <c r="C340" s="33" t="s">
        <v>97</v>
      </c>
      <c r="D340" s="34">
        <v>8.9126843413685428</v>
      </c>
      <c r="E340" s="42">
        <v>2.5</v>
      </c>
      <c r="F340" s="42">
        <v>0.1</v>
      </c>
      <c r="G340" s="33" t="s">
        <v>153</v>
      </c>
      <c r="H340" s="36">
        <f t="shared" ref="H340:H341" si="86">6.666+(12.826*(E340)^0.5)*LN(E340)</f>
        <v>25.248088908650967</v>
      </c>
      <c r="I340" s="51">
        <f t="shared" si="85"/>
        <v>0.12624044454325481</v>
      </c>
    </row>
    <row r="341" spans="1:9" x14ac:dyDescent="0.25">
      <c r="A341" s="33" t="s">
        <v>81</v>
      </c>
      <c r="B341" s="33">
        <v>14</v>
      </c>
      <c r="C341" s="33" t="s">
        <v>97</v>
      </c>
      <c r="D341" s="34">
        <v>8.2760640312707903</v>
      </c>
      <c r="E341" s="42">
        <v>2.5</v>
      </c>
      <c r="F341" s="42">
        <v>0.1</v>
      </c>
      <c r="G341" s="33" t="s">
        <v>153</v>
      </c>
      <c r="H341" s="36">
        <f t="shared" si="86"/>
        <v>25.248088908650967</v>
      </c>
      <c r="I341" s="51">
        <f t="shared" si="85"/>
        <v>0.12624044454325481</v>
      </c>
    </row>
    <row r="342" spans="1:9" x14ac:dyDescent="0.25">
      <c r="A342" s="33" t="s">
        <v>81</v>
      </c>
      <c r="B342" s="33">
        <v>15</v>
      </c>
      <c r="C342" s="33" t="s">
        <v>139</v>
      </c>
      <c r="D342" s="34">
        <v>7.3211335661241606</v>
      </c>
      <c r="E342" s="42">
        <v>7</v>
      </c>
      <c r="F342" s="42">
        <v>0.1</v>
      </c>
      <c r="G342" s="33" t="s">
        <v>170</v>
      </c>
      <c r="H342" s="34">
        <f>0.13647*D342^2.38351</f>
        <v>15.695251791065701</v>
      </c>
      <c r="I342" s="51">
        <f>(H342/1000)*0.5/F342</f>
        <v>7.847625895532849E-2</v>
      </c>
    </row>
    <row r="343" spans="1:9" x14ac:dyDescent="0.25">
      <c r="A343" s="33" t="s">
        <v>81</v>
      </c>
      <c r="B343" s="33">
        <v>16</v>
      </c>
      <c r="C343" s="33" t="s">
        <v>97</v>
      </c>
      <c r="D343" s="34">
        <v>7.9577538762219131</v>
      </c>
      <c r="E343" s="42">
        <v>2.25</v>
      </c>
      <c r="F343" s="42">
        <v>0.1</v>
      </c>
      <c r="G343" s="33" t="s">
        <v>153</v>
      </c>
      <c r="H343" s="36">
        <f>6.666+(12.826*(E343)^0.5)*LN(E343)</f>
        <v>22.267486429785951</v>
      </c>
      <c r="I343" s="51">
        <f>(H343/1000)*0.5/F343</f>
        <v>0.11133743214892974</v>
      </c>
    </row>
    <row r="344" spans="1:9" x14ac:dyDescent="0.25">
      <c r="A344" s="33" t="s">
        <v>82</v>
      </c>
      <c r="B344" s="37">
        <v>1</v>
      </c>
      <c r="C344" s="33" t="s">
        <v>106</v>
      </c>
      <c r="D344" s="34">
        <v>6.0478929459286546</v>
      </c>
      <c r="E344" s="42">
        <v>5.16</v>
      </c>
      <c r="F344" s="42">
        <v>0.1</v>
      </c>
      <c r="G344" s="33" t="s">
        <v>170</v>
      </c>
      <c r="H344" s="34">
        <f t="shared" ref="H344:H407" si="87">0.13647*D344^2.38351</f>
        <v>9.9540167735915137</v>
      </c>
      <c r="I344" s="51">
        <f t="shared" ref="I344:I407" si="88">(H344/1000)*0.5/F344</f>
        <v>4.9770083867957567E-2</v>
      </c>
    </row>
    <row r="345" spans="1:9" x14ac:dyDescent="0.25">
      <c r="A345" s="33" t="s">
        <v>82</v>
      </c>
      <c r="B345" s="33">
        <v>2</v>
      </c>
      <c r="C345" s="33" t="s">
        <v>98</v>
      </c>
      <c r="D345" s="34">
        <v>7.0028234110752834</v>
      </c>
      <c r="E345" s="42">
        <v>7</v>
      </c>
      <c r="F345" s="42">
        <v>0.1</v>
      </c>
      <c r="G345" s="33" t="s">
        <v>170</v>
      </c>
      <c r="H345" s="34">
        <f t="shared" si="87"/>
        <v>14.117384939340271</v>
      </c>
      <c r="I345" s="51">
        <f t="shared" si="88"/>
        <v>7.0586924696701345E-2</v>
      </c>
    </row>
    <row r="346" spans="1:9" x14ac:dyDescent="0.25">
      <c r="A346" s="33" t="s">
        <v>82</v>
      </c>
      <c r="B346" s="33">
        <v>3</v>
      </c>
      <c r="C346" s="33" t="s">
        <v>106</v>
      </c>
      <c r="D346" s="34">
        <v>5.0929624807820248</v>
      </c>
      <c r="E346" s="42">
        <v>3</v>
      </c>
      <c r="F346" s="42">
        <v>0.1</v>
      </c>
      <c r="G346" s="33" t="s">
        <v>170</v>
      </c>
      <c r="H346" s="34">
        <f t="shared" si="87"/>
        <v>6.608583667064666</v>
      </c>
      <c r="I346" s="51">
        <f t="shared" si="88"/>
        <v>3.3042918335323329E-2</v>
      </c>
    </row>
    <row r="347" spans="1:9" x14ac:dyDescent="0.25">
      <c r="A347" s="33" t="s">
        <v>82</v>
      </c>
      <c r="B347" s="33">
        <v>4</v>
      </c>
      <c r="C347" s="33" t="s">
        <v>106</v>
      </c>
      <c r="D347" s="34">
        <v>4.7746523257331477</v>
      </c>
      <c r="E347" s="42">
        <v>3</v>
      </c>
      <c r="F347" s="42">
        <v>0.1</v>
      </c>
      <c r="G347" s="33" t="s">
        <v>170</v>
      </c>
      <c r="H347" s="34">
        <f t="shared" si="87"/>
        <v>5.666327208105141</v>
      </c>
      <c r="I347" s="51">
        <f t="shared" si="88"/>
        <v>2.8331636040525705E-2</v>
      </c>
    </row>
    <row r="348" spans="1:9" x14ac:dyDescent="0.25">
      <c r="A348" s="33" t="s">
        <v>82</v>
      </c>
      <c r="B348" s="33">
        <v>5</v>
      </c>
      <c r="C348" s="33" t="s">
        <v>106</v>
      </c>
      <c r="D348" s="34">
        <v>5.0929624807820248</v>
      </c>
      <c r="E348" s="42">
        <v>3</v>
      </c>
      <c r="F348" s="42">
        <v>0.1</v>
      </c>
      <c r="G348" s="33" t="s">
        <v>170</v>
      </c>
      <c r="H348" s="34">
        <f t="shared" si="87"/>
        <v>6.608583667064666</v>
      </c>
      <c r="I348" s="51">
        <f t="shared" si="88"/>
        <v>3.3042918335323329E-2</v>
      </c>
    </row>
    <row r="349" spans="1:9" x14ac:dyDescent="0.25">
      <c r="A349" s="33" t="s">
        <v>82</v>
      </c>
      <c r="B349" s="37">
        <v>6</v>
      </c>
      <c r="C349" s="33" t="s">
        <v>106</v>
      </c>
      <c r="D349" s="34">
        <v>7.0028234110752834</v>
      </c>
      <c r="E349" s="42">
        <v>6</v>
      </c>
      <c r="F349" s="42">
        <v>0.1</v>
      </c>
      <c r="G349" s="33" t="s">
        <v>170</v>
      </c>
      <c r="H349" s="34">
        <f t="shared" si="87"/>
        <v>14.117384939340271</v>
      </c>
      <c r="I349" s="51">
        <f t="shared" si="88"/>
        <v>7.0586924696701345E-2</v>
      </c>
    </row>
    <row r="350" spans="1:9" x14ac:dyDescent="0.25">
      <c r="A350" s="33" t="s">
        <v>82</v>
      </c>
      <c r="B350" s="33">
        <v>7</v>
      </c>
      <c r="C350" s="33" t="s">
        <v>107</v>
      </c>
      <c r="D350" s="34">
        <v>3.1831015504887654</v>
      </c>
      <c r="E350" s="42">
        <v>2</v>
      </c>
      <c r="F350" s="42">
        <v>0.1</v>
      </c>
      <c r="G350" s="33" t="s">
        <v>170</v>
      </c>
      <c r="H350" s="34">
        <f t="shared" si="87"/>
        <v>2.1556903263558689</v>
      </c>
      <c r="I350" s="51">
        <f t="shared" si="88"/>
        <v>1.0778451631779344E-2</v>
      </c>
    </row>
    <row r="351" spans="1:9" x14ac:dyDescent="0.25">
      <c r="A351" s="33" t="s">
        <v>82</v>
      </c>
      <c r="B351" s="33">
        <v>8</v>
      </c>
      <c r="C351" s="33" t="s">
        <v>120</v>
      </c>
      <c r="D351" s="34">
        <v>6.6845132560264071</v>
      </c>
      <c r="E351" s="42">
        <v>6</v>
      </c>
      <c r="F351" s="42">
        <v>0.1</v>
      </c>
      <c r="G351" s="33" t="s">
        <v>170</v>
      </c>
      <c r="H351" s="34">
        <f t="shared" si="87"/>
        <v>12.635699354103014</v>
      </c>
      <c r="I351" s="51">
        <f t="shared" si="88"/>
        <v>6.3178496770515069E-2</v>
      </c>
    </row>
    <row r="352" spans="1:9" x14ac:dyDescent="0.25">
      <c r="A352" s="33" t="s">
        <v>82</v>
      </c>
      <c r="B352" s="33">
        <v>9</v>
      </c>
      <c r="C352" s="33" t="s">
        <v>106</v>
      </c>
      <c r="D352" s="34">
        <v>5.0929624807820248</v>
      </c>
      <c r="E352" s="42">
        <v>3</v>
      </c>
      <c r="F352" s="42">
        <v>0.1</v>
      </c>
      <c r="G352" s="33" t="s">
        <v>170</v>
      </c>
      <c r="H352" s="34">
        <f t="shared" si="87"/>
        <v>6.608583667064666</v>
      </c>
      <c r="I352" s="51">
        <f t="shared" si="88"/>
        <v>3.3042918335323329E-2</v>
      </c>
    </row>
    <row r="353" spans="1:9" x14ac:dyDescent="0.25">
      <c r="A353" s="33" t="s">
        <v>83</v>
      </c>
      <c r="B353" s="37">
        <v>1</v>
      </c>
      <c r="C353" s="33" t="s">
        <v>136</v>
      </c>
      <c r="D353" s="34">
        <v>6.3662031009775308</v>
      </c>
      <c r="E353" s="42">
        <v>4</v>
      </c>
      <c r="F353" s="42">
        <v>0.1</v>
      </c>
      <c r="G353" s="33" t="s">
        <v>170</v>
      </c>
      <c r="H353" s="34">
        <f t="shared" si="87"/>
        <v>11.248493917081193</v>
      </c>
      <c r="I353" s="51">
        <f t="shared" si="88"/>
        <v>5.6242469585405956E-2</v>
      </c>
    </row>
    <row r="354" spans="1:9" x14ac:dyDescent="0.25">
      <c r="A354" s="33" t="s">
        <v>83</v>
      </c>
      <c r="B354" s="33">
        <v>2</v>
      </c>
      <c r="C354" s="33" t="s">
        <v>136</v>
      </c>
      <c r="D354" s="34">
        <v>6.0478929459286546</v>
      </c>
      <c r="E354" s="42">
        <v>4</v>
      </c>
      <c r="F354" s="42">
        <v>0.1</v>
      </c>
      <c r="G354" s="33" t="s">
        <v>170</v>
      </c>
      <c r="H354" s="34">
        <f t="shared" si="87"/>
        <v>9.9540167735915137</v>
      </c>
      <c r="I354" s="51">
        <f t="shared" si="88"/>
        <v>4.9770083867957567E-2</v>
      </c>
    </row>
    <row r="355" spans="1:9" x14ac:dyDescent="0.25">
      <c r="A355" s="33" t="s">
        <v>83</v>
      </c>
      <c r="B355" s="33">
        <v>3</v>
      </c>
      <c r="C355" s="33" t="s">
        <v>136</v>
      </c>
      <c r="D355" s="34">
        <v>8.9126843413685428</v>
      </c>
      <c r="E355" s="42">
        <v>12</v>
      </c>
      <c r="F355" s="42">
        <v>0.1</v>
      </c>
      <c r="G355" s="33" t="s">
        <v>170</v>
      </c>
      <c r="H355" s="34">
        <f t="shared" si="87"/>
        <v>25.08372391897657</v>
      </c>
      <c r="I355" s="51">
        <f t="shared" si="88"/>
        <v>0.12541861959488285</v>
      </c>
    </row>
    <row r="356" spans="1:9" x14ac:dyDescent="0.25">
      <c r="A356" s="33" t="s">
        <v>83</v>
      </c>
      <c r="B356" s="33">
        <v>4</v>
      </c>
      <c r="C356" s="33" t="s">
        <v>109</v>
      </c>
      <c r="D356" s="34">
        <v>5.7295827908797774</v>
      </c>
      <c r="E356" s="42">
        <v>3</v>
      </c>
      <c r="F356" s="42">
        <v>0.1</v>
      </c>
      <c r="G356" s="33" t="s">
        <v>170</v>
      </c>
      <c r="H356" s="34">
        <f t="shared" si="87"/>
        <v>8.7504611599559965</v>
      </c>
      <c r="I356" s="51">
        <f t="shared" si="88"/>
        <v>4.3752305799779977E-2</v>
      </c>
    </row>
    <row r="357" spans="1:9" x14ac:dyDescent="0.25">
      <c r="A357" s="33" t="s">
        <v>83</v>
      </c>
      <c r="B357" s="33">
        <v>5</v>
      </c>
      <c r="C357" s="33" t="s">
        <v>136</v>
      </c>
      <c r="D357" s="34">
        <v>9.5493046514662954</v>
      </c>
      <c r="E357" s="42">
        <v>12</v>
      </c>
      <c r="F357" s="42">
        <v>0.1</v>
      </c>
      <c r="G357" s="33" t="s">
        <v>170</v>
      </c>
      <c r="H357" s="34">
        <f t="shared" si="87"/>
        <v>29.567162942327133</v>
      </c>
      <c r="I357" s="51">
        <f t="shared" si="88"/>
        <v>0.14783581471163565</v>
      </c>
    </row>
    <row r="358" spans="1:9" x14ac:dyDescent="0.25">
      <c r="A358" s="33" t="s">
        <v>83</v>
      </c>
      <c r="B358" s="37">
        <v>6</v>
      </c>
      <c r="C358" s="33" t="s">
        <v>107</v>
      </c>
      <c r="D358" s="34">
        <v>5.0929624807820248</v>
      </c>
      <c r="E358" s="42">
        <v>3</v>
      </c>
      <c r="F358" s="42">
        <v>0.1</v>
      </c>
      <c r="G358" s="33" t="s">
        <v>170</v>
      </c>
      <c r="H358" s="34">
        <f t="shared" si="87"/>
        <v>6.608583667064666</v>
      </c>
      <c r="I358" s="51">
        <f t="shared" si="88"/>
        <v>3.3042918335323329E-2</v>
      </c>
    </row>
    <row r="359" spans="1:9" x14ac:dyDescent="0.25">
      <c r="A359" s="33" t="s">
        <v>83</v>
      </c>
      <c r="B359" s="33">
        <v>7</v>
      </c>
      <c r="C359" s="33" t="s">
        <v>109</v>
      </c>
      <c r="D359" s="34">
        <v>9.5493046514662954</v>
      </c>
      <c r="E359" s="42">
        <v>12</v>
      </c>
      <c r="F359" s="42">
        <v>0.1</v>
      </c>
      <c r="G359" s="33" t="s">
        <v>170</v>
      </c>
      <c r="H359" s="34">
        <f t="shared" si="87"/>
        <v>29.567162942327133</v>
      </c>
      <c r="I359" s="51">
        <f t="shared" si="88"/>
        <v>0.14783581471163565</v>
      </c>
    </row>
    <row r="360" spans="1:9" x14ac:dyDescent="0.25">
      <c r="A360" s="33" t="s">
        <v>83</v>
      </c>
      <c r="B360" s="33">
        <v>8</v>
      </c>
      <c r="C360" s="33" t="s">
        <v>115</v>
      </c>
      <c r="D360" s="34">
        <v>7.3211335661241606</v>
      </c>
      <c r="E360" s="42">
        <v>15</v>
      </c>
      <c r="F360" s="42">
        <v>0.1</v>
      </c>
      <c r="G360" s="33" t="s">
        <v>170</v>
      </c>
      <c r="H360" s="34">
        <f t="shared" si="87"/>
        <v>15.695251791065701</v>
      </c>
      <c r="I360" s="51">
        <f t="shared" si="88"/>
        <v>7.847625895532849E-2</v>
      </c>
    </row>
    <row r="361" spans="1:9" x14ac:dyDescent="0.25">
      <c r="A361" s="33" t="s">
        <v>83</v>
      </c>
      <c r="B361" s="33">
        <v>9</v>
      </c>
      <c r="C361" s="33" t="s">
        <v>109</v>
      </c>
      <c r="D361" s="38">
        <v>8.9126843413685428</v>
      </c>
      <c r="E361" s="42">
        <v>9.4600000000000009</v>
      </c>
      <c r="F361" s="42">
        <v>0.1</v>
      </c>
      <c r="G361" s="33" t="s">
        <v>170</v>
      </c>
      <c r="H361" s="34">
        <f t="shared" si="87"/>
        <v>25.08372391897657</v>
      </c>
      <c r="I361" s="51">
        <f t="shared" si="88"/>
        <v>0.12541861959488285</v>
      </c>
    </row>
    <row r="362" spans="1:9" x14ac:dyDescent="0.25">
      <c r="A362" s="33" t="s">
        <v>84</v>
      </c>
      <c r="B362" s="37">
        <v>1</v>
      </c>
      <c r="C362" s="33" t="s">
        <v>109</v>
      </c>
      <c r="D362" s="34">
        <v>9.5493046514662954</v>
      </c>
      <c r="E362" s="42">
        <v>2</v>
      </c>
      <c r="F362" s="42">
        <v>0.1</v>
      </c>
      <c r="G362" s="33" t="s">
        <v>170</v>
      </c>
      <c r="H362" s="34">
        <f t="shared" si="87"/>
        <v>29.567162942327133</v>
      </c>
      <c r="I362" s="51">
        <f t="shared" si="88"/>
        <v>0.14783581471163565</v>
      </c>
    </row>
    <row r="363" spans="1:9" x14ac:dyDescent="0.25">
      <c r="A363" s="33" t="s">
        <v>84</v>
      </c>
      <c r="B363" s="33">
        <v>2</v>
      </c>
      <c r="C363" s="33" t="s">
        <v>109</v>
      </c>
      <c r="D363" s="34">
        <v>9.5493046514662954</v>
      </c>
      <c r="E363" s="42">
        <v>3</v>
      </c>
      <c r="F363" s="42">
        <v>0.1</v>
      </c>
      <c r="G363" s="33" t="s">
        <v>170</v>
      </c>
      <c r="H363" s="34">
        <f t="shared" si="87"/>
        <v>29.567162942327133</v>
      </c>
      <c r="I363" s="51">
        <f t="shared" si="88"/>
        <v>0.14783581471163565</v>
      </c>
    </row>
    <row r="364" spans="1:9" x14ac:dyDescent="0.25">
      <c r="A364" s="33" t="s">
        <v>84</v>
      </c>
      <c r="B364" s="33">
        <v>3</v>
      </c>
      <c r="C364" s="33" t="s">
        <v>109</v>
      </c>
      <c r="D364" s="34">
        <v>6.6845132560264071</v>
      </c>
      <c r="E364" s="42">
        <v>4</v>
      </c>
      <c r="F364" s="42">
        <v>0.1</v>
      </c>
      <c r="G364" s="33" t="s">
        <v>170</v>
      </c>
      <c r="H364" s="34">
        <f t="shared" si="87"/>
        <v>12.635699354103014</v>
      </c>
      <c r="I364" s="51">
        <f t="shared" si="88"/>
        <v>6.3178496770515069E-2</v>
      </c>
    </row>
    <row r="365" spans="1:9" x14ac:dyDescent="0.25">
      <c r="A365" s="33" t="s">
        <v>84</v>
      </c>
      <c r="B365" s="33">
        <v>4</v>
      </c>
      <c r="C365" s="33" t="s">
        <v>109</v>
      </c>
      <c r="D365" s="34">
        <v>7.0028234110752834</v>
      </c>
      <c r="E365" s="42">
        <v>3</v>
      </c>
      <c r="F365" s="42">
        <v>0.1</v>
      </c>
      <c r="G365" s="33" t="s">
        <v>170</v>
      </c>
      <c r="H365" s="34">
        <f t="shared" si="87"/>
        <v>14.117384939340271</v>
      </c>
      <c r="I365" s="51">
        <f t="shared" si="88"/>
        <v>7.0586924696701345E-2</v>
      </c>
    </row>
    <row r="366" spans="1:9" x14ac:dyDescent="0.25">
      <c r="A366" s="33" t="s">
        <v>84</v>
      </c>
      <c r="B366" s="33">
        <v>5</v>
      </c>
      <c r="C366" s="33" t="s">
        <v>109</v>
      </c>
      <c r="D366" s="34">
        <v>9.23099449641742</v>
      </c>
      <c r="E366" s="42">
        <v>6</v>
      </c>
      <c r="F366" s="42">
        <v>0.1</v>
      </c>
      <c r="G366" s="33" t="s">
        <v>170</v>
      </c>
      <c r="H366" s="34">
        <f t="shared" si="87"/>
        <v>27.271977179019753</v>
      </c>
      <c r="I366" s="51">
        <f t="shared" si="88"/>
        <v>0.13635988589509876</v>
      </c>
    </row>
    <row r="367" spans="1:9" x14ac:dyDescent="0.25">
      <c r="A367" s="33" t="s">
        <v>84</v>
      </c>
      <c r="B367" s="37">
        <v>6</v>
      </c>
      <c r="C367" s="33" t="s">
        <v>109</v>
      </c>
      <c r="D367" s="34">
        <v>7.3211335661241606</v>
      </c>
      <c r="E367" s="42">
        <v>4</v>
      </c>
      <c r="F367" s="42">
        <v>0.1</v>
      </c>
      <c r="G367" s="33" t="s">
        <v>170</v>
      </c>
      <c r="H367" s="34">
        <f t="shared" si="87"/>
        <v>15.695251791065701</v>
      </c>
      <c r="I367" s="51">
        <f t="shared" si="88"/>
        <v>7.847625895532849E-2</v>
      </c>
    </row>
    <row r="368" spans="1:9" x14ac:dyDescent="0.25">
      <c r="A368" s="33" t="s">
        <v>84</v>
      </c>
      <c r="B368" s="33">
        <v>7</v>
      </c>
      <c r="C368" s="33" t="s">
        <v>109</v>
      </c>
      <c r="D368" s="34">
        <v>9.5493046514662954</v>
      </c>
      <c r="E368" s="42">
        <v>5</v>
      </c>
      <c r="F368" s="42">
        <v>0.1</v>
      </c>
      <c r="G368" s="33" t="s">
        <v>170</v>
      </c>
      <c r="H368" s="34">
        <f t="shared" si="87"/>
        <v>29.567162942327133</v>
      </c>
      <c r="I368" s="51">
        <f t="shared" si="88"/>
        <v>0.14783581471163565</v>
      </c>
    </row>
    <row r="369" spans="1:9" x14ac:dyDescent="0.25">
      <c r="A369" s="33" t="s">
        <v>84</v>
      </c>
      <c r="B369" s="33">
        <v>8</v>
      </c>
      <c r="C369" s="33" t="s">
        <v>109</v>
      </c>
      <c r="D369" s="34">
        <v>6.0478929459286546</v>
      </c>
      <c r="E369" s="42">
        <v>6</v>
      </c>
      <c r="F369" s="42">
        <v>0.1</v>
      </c>
      <c r="G369" s="33" t="s">
        <v>170</v>
      </c>
      <c r="H369" s="34">
        <f t="shared" si="87"/>
        <v>9.9540167735915137</v>
      </c>
      <c r="I369" s="51">
        <f t="shared" si="88"/>
        <v>4.9770083867957567E-2</v>
      </c>
    </row>
    <row r="370" spans="1:9" x14ac:dyDescent="0.25">
      <c r="A370" s="33" t="s">
        <v>84</v>
      </c>
      <c r="B370" s="33">
        <v>9</v>
      </c>
      <c r="C370" s="33" t="s">
        <v>157</v>
      </c>
      <c r="D370" s="38">
        <v>5.4112726358309011</v>
      </c>
      <c r="E370" s="42">
        <v>5</v>
      </c>
      <c r="F370" s="42">
        <v>0.1</v>
      </c>
      <c r="G370" s="33" t="s">
        <v>170</v>
      </c>
      <c r="H370" s="34">
        <f t="shared" si="87"/>
        <v>7.6359606452305071</v>
      </c>
      <c r="I370" s="51">
        <f t="shared" si="88"/>
        <v>3.8179803226152532E-2</v>
      </c>
    </row>
    <row r="371" spans="1:9" x14ac:dyDescent="0.25">
      <c r="A371" s="96" t="s">
        <v>85</v>
      </c>
      <c r="B371" s="96">
        <v>1</v>
      </c>
      <c r="C371" s="96" t="s">
        <v>158</v>
      </c>
      <c r="D371" s="97">
        <v>3.8197218605865184</v>
      </c>
      <c r="E371" s="98">
        <v>2.5</v>
      </c>
      <c r="F371" s="98">
        <v>0.1</v>
      </c>
      <c r="G371" s="96" t="s">
        <v>170</v>
      </c>
      <c r="H371" s="34">
        <f t="shared" si="87"/>
        <v>3.3290143298974635</v>
      </c>
      <c r="I371" s="51">
        <f t="shared" si="88"/>
        <v>1.6645071649487315E-2</v>
      </c>
    </row>
    <row r="372" spans="1:9" x14ac:dyDescent="0.25">
      <c r="A372" s="96" t="s">
        <v>85</v>
      </c>
      <c r="B372" s="96">
        <v>2</v>
      </c>
      <c r="C372" s="96" t="s">
        <v>158</v>
      </c>
      <c r="D372" s="97">
        <v>3.8197218605865184</v>
      </c>
      <c r="E372" s="98">
        <v>3</v>
      </c>
      <c r="F372" s="98">
        <v>0.1</v>
      </c>
      <c r="G372" s="96" t="s">
        <v>170</v>
      </c>
      <c r="H372" s="34">
        <f t="shared" si="87"/>
        <v>3.3290143298974635</v>
      </c>
      <c r="I372" s="51">
        <f t="shared" si="88"/>
        <v>1.6645071649487315E-2</v>
      </c>
    </row>
    <row r="373" spans="1:9" x14ac:dyDescent="0.25">
      <c r="A373" s="96" t="s">
        <v>85</v>
      </c>
      <c r="B373" s="96">
        <v>3</v>
      </c>
      <c r="C373" s="96" t="s">
        <v>159</v>
      </c>
      <c r="D373" s="97">
        <v>4.7746523257331477</v>
      </c>
      <c r="E373" s="98">
        <v>2.25</v>
      </c>
      <c r="F373" s="98">
        <v>0.1</v>
      </c>
      <c r="G373" s="96" t="s">
        <v>170</v>
      </c>
      <c r="H373" s="34">
        <f t="shared" si="87"/>
        <v>5.666327208105141</v>
      </c>
      <c r="I373" s="51">
        <f t="shared" si="88"/>
        <v>2.8331636040525705E-2</v>
      </c>
    </row>
    <row r="374" spans="1:9" x14ac:dyDescent="0.25">
      <c r="A374" s="96" t="s">
        <v>85</v>
      </c>
      <c r="B374" s="96">
        <v>4</v>
      </c>
      <c r="C374" s="96" t="s">
        <v>158</v>
      </c>
      <c r="D374" s="97">
        <v>6.3662031009775308</v>
      </c>
      <c r="E374" s="98">
        <v>3</v>
      </c>
      <c r="F374" s="98">
        <v>0.1</v>
      </c>
      <c r="G374" s="96" t="s">
        <v>170</v>
      </c>
      <c r="H374" s="34">
        <f t="shared" si="87"/>
        <v>11.248493917081193</v>
      </c>
      <c r="I374" s="51">
        <f t="shared" si="88"/>
        <v>5.6242469585405956E-2</v>
      </c>
    </row>
    <row r="375" spans="1:9" x14ac:dyDescent="0.25">
      <c r="A375" s="96" t="s">
        <v>85</v>
      </c>
      <c r="B375" s="96">
        <v>6</v>
      </c>
      <c r="C375" s="96" t="s">
        <v>158</v>
      </c>
      <c r="D375" s="97">
        <v>7.0028234110752834</v>
      </c>
      <c r="E375" s="98">
        <v>3</v>
      </c>
      <c r="F375" s="98">
        <v>0.1</v>
      </c>
      <c r="G375" s="96" t="s">
        <v>170</v>
      </c>
      <c r="H375" s="34">
        <f t="shared" si="87"/>
        <v>14.117384939340271</v>
      </c>
      <c r="I375" s="51">
        <f t="shared" si="88"/>
        <v>7.0586924696701345E-2</v>
      </c>
    </row>
    <row r="376" spans="1:9" x14ac:dyDescent="0.25">
      <c r="A376" s="96" t="s">
        <v>85</v>
      </c>
      <c r="B376" s="96">
        <v>7</v>
      </c>
      <c r="C376" s="96" t="s">
        <v>158</v>
      </c>
      <c r="D376" s="97">
        <v>1.9098609302932592</v>
      </c>
      <c r="E376" s="98">
        <v>1.5</v>
      </c>
      <c r="F376" s="98">
        <v>0.1</v>
      </c>
      <c r="G376" s="96" t="s">
        <v>170</v>
      </c>
      <c r="H376" s="34">
        <f t="shared" si="87"/>
        <v>0.6379808746095823</v>
      </c>
      <c r="I376" s="51">
        <f t="shared" si="88"/>
        <v>3.1899043730479111E-3</v>
      </c>
    </row>
    <row r="377" spans="1:9" x14ac:dyDescent="0.25">
      <c r="A377" s="96" t="s">
        <v>85</v>
      </c>
      <c r="B377" s="96">
        <v>8</v>
      </c>
      <c r="C377" s="96" t="s">
        <v>158</v>
      </c>
      <c r="D377" s="97">
        <v>3.5014117055376417</v>
      </c>
      <c r="E377" s="98">
        <v>2</v>
      </c>
      <c r="F377" s="98">
        <v>0.1</v>
      </c>
      <c r="G377" s="96" t="s">
        <v>170</v>
      </c>
      <c r="H377" s="34">
        <f t="shared" si="87"/>
        <v>2.705491985995105</v>
      </c>
      <c r="I377" s="51">
        <f t="shared" si="88"/>
        <v>1.3527459929975524E-2</v>
      </c>
    </row>
    <row r="378" spans="1:9" x14ac:dyDescent="0.25">
      <c r="A378" s="96" t="s">
        <v>85</v>
      </c>
      <c r="B378" s="96">
        <v>9</v>
      </c>
      <c r="C378" s="96" t="s">
        <v>158</v>
      </c>
      <c r="D378" s="99">
        <v>6.6845132560264071</v>
      </c>
      <c r="E378" s="98">
        <v>3</v>
      </c>
      <c r="F378" s="98">
        <v>0.1</v>
      </c>
      <c r="G378" s="96" t="s">
        <v>170</v>
      </c>
      <c r="H378" s="34">
        <f t="shared" si="87"/>
        <v>12.635699354103014</v>
      </c>
      <c r="I378" s="51">
        <f t="shared" si="88"/>
        <v>6.3178496770515069E-2</v>
      </c>
    </row>
    <row r="379" spans="1:9" x14ac:dyDescent="0.25">
      <c r="A379" s="96" t="s">
        <v>85</v>
      </c>
      <c r="B379" s="96">
        <v>10</v>
      </c>
      <c r="C379" s="96" t="s">
        <v>158</v>
      </c>
      <c r="D379" s="97">
        <v>9.23099449641742</v>
      </c>
      <c r="E379" s="98">
        <v>2.5</v>
      </c>
      <c r="F379" s="98">
        <v>0.1</v>
      </c>
      <c r="G379" s="96" t="s">
        <v>170</v>
      </c>
      <c r="H379" s="34">
        <f t="shared" si="87"/>
        <v>27.271977179019753</v>
      </c>
      <c r="I379" s="51">
        <f t="shared" si="88"/>
        <v>0.13635988589509876</v>
      </c>
    </row>
    <row r="380" spans="1:9" x14ac:dyDescent="0.25">
      <c r="A380" s="96" t="s">
        <v>85</v>
      </c>
      <c r="B380" s="96">
        <v>11</v>
      </c>
      <c r="C380" s="96" t="s">
        <v>159</v>
      </c>
      <c r="D380" s="97">
        <v>3.8197218605865184</v>
      </c>
      <c r="E380" s="98">
        <v>2</v>
      </c>
      <c r="F380" s="98">
        <v>0.1</v>
      </c>
      <c r="G380" s="96" t="s">
        <v>170</v>
      </c>
      <c r="H380" s="34">
        <f t="shared" si="87"/>
        <v>3.3290143298974635</v>
      </c>
      <c r="I380" s="51">
        <f t="shared" si="88"/>
        <v>1.6645071649487315E-2</v>
      </c>
    </row>
    <row r="381" spans="1:9" x14ac:dyDescent="0.25">
      <c r="A381" s="96" t="s">
        <v>85</v>
      </c>
      <c r="B381" s="96">
        <v>12</v>
      </c>
      <c r="C381" s="96" t="s">
        <v>159</v>
      </c>
      <c r="D381" s="97">
        <v>3.5014117055376417</v>
      </c>
      <c r="E381" s="98">
        <v>1.5</v>
      </c>
      <c r="F381" s="98">
        <v>0.1</v>
      </c>
      <c r="G381" s="96" t="s">
        <v>170</v>
      </c>
      <c r="H381" s="34">
        <f t="shared" si="87"/>
        <v>2.705491985995105</v>
      </c>
      <c r="I381" s="51">
        <f t="shared" si="88"/>
        <v>1.3527459929975524E-2</v>
      </c>
    </row>
    <row r="382" spans="1:9" x14ac:dyDescent="0.25">
      <c r="A382" s="96" t="s">
        <v>85</v>
      </c>
      <c r="B382" s="96">
        <v>14</v>
      </c>
      <c r="C382" s="96" t="s">
        <v>159</v>
      </c>
      <c r="D382" s="97">
        <v>4.7746523257331477</v>
      </c>
      <c r="E382" s="98">
        <v>3</v>
      </c>
      <c r="F382" s="98">
        <v>0.1</v>
      </c>
      <c r="G382" s="96" t="s">
        <v>170</v>
      </c>
      <c r="H382" s="34">
        <f t="shared" si="87"/>
        <v>5.666327208105141</v>
      </c>
      <c r="I382" s="51">
        <f t="shared" si="88"/>
        <v>2.8331636040525705E-2</v>
      </c>
    </row>
    <row r="383" spans="1:9" x14ac:dyDescent="0.25">
      <c r="A383" s="96" t="s">
        <v>85</v>
      </c>
      <c r="B383" s="96">
        <v>15</v>
      </c>
      <c r="C383" s="96" t="s">
        <v>160</v>
      </c>
      <c r="D383" s="97">
        <v>2.8647913954398887</v>
      </c>
      <c r="E383" s="98">
        <v>2</v>
      </c>
      <c r="F383" s="98">
        <v>0.1</v>
      </c>
      <c r="G383" s="96" t="s">
        <v>170</v>
      </c>
      <c r="H383" s="34">
        <f t="shared" si="87"/>
        <v>1.676960899185393</v>
      </c>
      <c r="I383" s="51">
        <f t="shared" si="88"/>
        <v>8.3848044959269636E-3</v>
      </c>
    </row>
    <row r="384" spans="1:9" x14ac:dyDescent="0.25">
      <c r="A384" s="96" t="s">
        <v>85</v>
      </c>
      <c r="B384" s="96">
        <v>16</v>
      </c>
      <c r="C384" s="96" t="s">
        <v>159</v>
      </c>
      <c r="D384" s="97">
        <v>3.1831015504887654</v>
      </c>
      <c r="E384" s="98">
        <v>1.75</v>
      </c>
      <c r="F384" s="98">
        <v>0.1</v>
      </c>
      <c r="G384" s="96" t="s">
        <v>170</v>
      </c>
      <c r="H384" s="34">
        <f t="shared" si="87"/>
        <v>2.1556903263558689</v>
      </c>
      <c r="I384" s="51">
        <f t="shared" si="88"/>
        <v>1.0778451631779344E-2</v>
      </c>
    </row>
    <row r="385" spans="1:9" x14ac:dyDescent="0.25">
      <c r="A385" s="96" t="s">
        <v>85</v>
      </c>
      <c r="B385" s="96">
        <v>17</v>
      </c>
      <c r="C385" s="96" t="s">
        <v>159</v>
      </c>
      <c r="D385" s="97">
        <v>3.1831015504887654</v>
      </c>
      <c r="E385" s="98">
        <v>2</v>
      </c>
      <c r="F385" s="98">
        <v>0.1</v>
      </c>
      <c r="G385" s="96" t="s">
        <v>170</v>
      </c>
      <c r="H385" s="34">
        <f t="shared" si="87"/>
        <v>2.1556903263558689</v>
      </c>
      <c r="I385" s="51">
        <f t="shared" si="88"/>
        <v>1.0778451631779344E-2</v>
      </c>
    </row>
    <row r="386" spans="1:9" x14ac:dyDescent="0.25">
      <c r="A386" s="96" t="s">
        <v>85</v>
      </c>
      <c r="B386" s="96">
        <v>18</v>
      </c>
      <c r="C386" s="96" t="s">
        <v>160</v>
      </c>
      <c r="D386" s="97">
        <v>2.5464812403910124</v>
      </c>
      <c r="E386" s="98">
        <v>2</v>
      </c>
      <c r="F386" s="98">
        <v>0.1</v>
      </c>
      <c r="G386" s="96" t="s">
        <v>170</v>
      </c>
      <c r="H386" s="34">
        <f t="shared" si="87"/>
        <v>1.2664859835476816</v>
      </c>
      <c r="I386" s="51">
        <f t="shared" si="88"/>
        <v>6.3324299177384075E-3</v>
      </c>
    </row>
    <row r="387" spans="1:9" x14ac:dyDescent="0.25">
      <c r="A387" s="96" t="s">
        <v>85</v>
      </c>
      <c r="B387" s="96">
        <v>19</v>
      </c>
      <c r="C387" s="96" t="s">
        <v>160</v>
      </c>
      <c r="D387" s="97">
        <v>2.5464812403910124</v>
      </c>
      <c r="E387" s="98">
        <v>2</v>
      </c>
      <c r="F387" s="98">
        <v>0.1</v>
      </c>
      <c r="G387" s="96" t="s">
        <v>170</v>
      </c>
      <c r="H387" s="34">
        <f t="shared" si="87"/>
        <v>1.2664859835476816</v>
      </c>
      <c r="I387" s="51">
        <f t="shared" si="88"/>
        <v>6.3324299177384075E-3</v>
      </c>
    </row>
    <row r="388" spans="1:9" x14ac:dyDescent="0.25">
      <c r="A388" s="96" t="s">
        <v>85</v>
      </c>
      <c r="B388" s="96">
        <v>20</v>
      </c>
      <c r="C388" s="96" t="s">
        <v>158</v>
      </c>
      <c r="D388" s="97">
        <v>3.8197218605865184</v>
      </c>
      <c r="E388" s="98">
        <v>3</v>
      </c>
      <c r="F388" s="98">
        <v>0.1</v>
      </c>
      <c r="G388" s="96" t="s">
        <v>170</v>
      </c>
      <c r="H388" s="34">
        <f t="shared" si="87"/>
        <v>3.3290143298974635</v>
      </c>
      <c r="I388" s="51">
        <f t="shared" si="88"/>
        <v>1.6645071649487315E-2</v>
      </c>
    </row>
    <row r="389" spans="1:9" x14ac:dyDescent="0.25">
      <c r="A389" s="96" t="s">
        <v>85</v>
      </c>
      <c r="B389" s="96">
        <v>21</v>
      </c>
      <c r="C389" s="96" t="s">
        <v>158</v>
      </c>
      <c r="D389" s="97">
        <v>4.7746523257331477</v>
      </c>
      <c r="E389" s="98">
        <v>4</v>
      </c>
      <c r="F389" s="98">
        <v>0.1</v>
      </c>
      <c r="G389" s="96" t="s">
        <v>170</v>
      </c>
      <c r="H389" s="34">
        <f t="shared" si="87"/>
        <v>5.666327208105141</v>
      </c>
      <c r="I389" s="51">
        <f t="shared" si="88"/>
        <v>2.8331636040525705E-2</v>
      </c>
    </row>
    <row r="390" spans="1:9" x14ac:dyDescent="0.25">
      <c r="A390" s="96" t="s">
        <v>85</v>
      </c>
      <c r="B390" s="96">
        <v>22</v>
      </c>
      <c r="C390" s="96" t="s">
        <v>158</v>
      </c>
      <c r="D390" s="97">
        <v>3.8197218605865184</v>
      </c>
      <c r="E390" s="98">
        <v>1.75</v>
      </c>
      <c r="F390" s="98">
        <v>0.1</v>
      </c>
      <c r="G390" s="96" t="s">
        <v>170</v>
      </c>
      <c r="H390" s="34">
        <f t="shared" si="87"/>
        <v>3.3290143298974635</v>
      </c>
      <c r="I390" s="51">
        <f t="shared" si="88"/>
        <v>1.6645071649487315E-2</v>
      </c>
    </row>
    <row r="391" spans="1:9" x14ac:dyDescent="0.25">
      <c r="A391" s="96" t="s">
        <v>85</v>
      </c>
      <c r="B391" s="96">
        <v>23</v>
      </c>
      <c r="C391" s="96" t="s">
        <v>158</v>
      </c>
      <c r="D391" s="97">
        <v>9.8676148065151725</v>
      </c>
      <c r="E391" s="98">
        <v>2</v>
      </c>
      <c r="F391" s="98">
        <v>0.1</v>
      </c>
      <c r="G391" s="96" t="s">
        <v>170</v>
      </c>
      <c r="H391" s="34">
        <f t="shared" si="87"/>
        <v>31.97068074456115</v>
      </c>
      <c r="I391" s="51">
        <f t="shared" si="88"/>
        <v>0.15985340372280574</v>
      </c>
    </row>
    <row r="392" spans="1:9" x14ac:dyDescent="0.25">
      <c r="A392" s="96" t="s">
        <v>85</v>
      </c>
      <c r="B392" s="96">
        <v>24</v>
      </c>
      <c r="C392" s="96" t="s">
        <v>160</v>
      </c>
      <c r="D392" s="97">
        <v>2.5464812403910124</v>
      </c>
      <c r="E392" s="98">
        <v>2.5</v>
      </c>
      <c r="F392" s="98">
        <v>0.1</v>
      </c>
      <c r="G392" s="96" t="s">
        <v>170</v>
      </c>
      <c r="H392" s="34">
        <f t="shared" si="87"/>
        <v>1.2664859835476816</v>
      </c>
      <c r="I392" s="51">
        <f t="shared" si="88"/>
        <v>6.3324299177384075E-3</v>
      </c>
    </row>
    <row r="393" spans="1:9" x14ac:dyDescent="0.25">
      <c r="A393" s="96" t="s">
        <v>85</v>
      </c>
      <c r="B393" s="96">
        <v>25</v>
      </c>
      <c r="C393" s="96" t="s">
        <v>160</v>
      </c>
      <c r="D393" s="97">
        <v>3.8197218605865184</v>
      </c>
      <c r="E393" s="98">
        <v>2.5</v>
      </c>
      <c r="F393" s="98">
        <v>0.1</v>
      </c>
      <c r="G393" s="96" t="s">
        <v>170</v>
      </c>
      <c r="H393" s="34">
        <f t="shared" si="87"/>
        <v>3.3290143298974635</v>
      </c>
      <c r="I393" s="51">
        <f t="shared" si="88"/>
        <v>1.6645071649487315E-2</v>
      </c>
    </row>
    <row r="394" spans="1:9" x14ac:dyDescent="0.25">
      <c r="A394" s="96" t="s">
        <v>85</v>
      </c>
      <c r="B394" s="96">
        <v>26</v>
      </c>
      <c r="C394" s="96" t="s">
        <v>158</v>
      </c>
      <c r="D394" s="97">
        <v>3.5014117055376417</v>
      </c>
      <c r="E394" s="98">
        <v>2.5</v>
      </c>
      <c r="F394" s="98">
        <v>0.1</v>
      </c>
      <c r="G394" s="96" t="s">
        <v>170</v>
      </c>
      <c r="H394" s="34">
        <f t="shared" si="87"/>
        <v>2.705491985995105</v>
      </c>
      <c r="I394" s="51">
        <f t="shared" si="88"/>
        <v>1.3527459929975524E-2</v>
      </c>
    </row>
    <row r="395" spans="1:9" x14ac:dyDescent="0.25">
      <c r="A395" s="96" t="s">
        <v>85</v>
      </c>
      <c r="B395" s="96">
        <v>27</v>
      </c>
      <c r="C395" s="96" t="s">
        <v>158</v>
      </c>
      <c r="D395" s="97">
        <v>3.8197218605865184</v>
      </c>
      <c r="E395" s="98">
        <v>2.5</v>
      </c>
      <c r="F395" s="98">
        <v>0.1</v>
      </c>
      <c r="G395" s="96" t="s">
        <v>170</v>
      </c>
      <c r="H395" s="34">
        <f t="shared" si="87"/>
        <v>3.3290143298974635</v>
      </c>
      <c r="I395" s="51">
        <f t="shared" si="88"/>
        <v>1.6645071649487315E-2</v>
      </c>
    </row>
    <row r="396" spans="1:9" x14ac:dyDescent="0.25">
      <c r="A396" s="96" t="s">
        <v>85</v>
      </c>
      <c r="B396" s="96">
        <v>28</v>
      </c>
      <c r="C396" s="96" t="s">
        <v>158</v>
      </c>
      <c r="D396" s="97">
        <v>3.8197218605865184</v>
      </c>
      <c r="E396" s="98">
        <v>3</v>
      </c>
      <c r="F396" s="98">
        <v>0.1</v>
      </c>
      <c r="G396" s="96" t="s">
        <v>170</v>
      </c>
      <c r="H396" s="34">
        <f t="shared" si="87"/>
        <v>3.3290143298974635</v>
      </c>
      <c r="I396" s="51">
        <f t="shared" si="88"/>
        <v>1.6645071649487315E-2</v>
      </c>
    </row>
    <row r="397" spans="1:9" x14ac:dyDescent="0.25">
      <c r="A397" s="96" t="s">
        <v>85</v>
      </c>
      <c r="B397" s="96">
        <v>29</v>
      </c>
      <c r="C397" s="96" t="s">
        <v>160</v>
      </c>
      <c r="D397" s="97">
        <v>3.1831015504887654</v>
      </c>
      <c r="E397" s="98">
        <v>1.25</v>
      </c>
      <c r="F397" s="98">
        <v>0.1</v>
      </c>
      <c r="G397" s="96" t="s">
        <v>170</v>
      </c>
      <c r="H397" s="34">
        <f t="shared" si="87"/>
        <v>2.1556903263558689</v>
      </c>
      <c r="I397" s="51">
        <f t="shared" si="88"/>
        <v>1.0778451631779344E-2</v>
      </c>
    </row>
    <row r="398" spans="1:9" x14ac:dyDescent="0.25">
      <c r="A398" s="96" t="s">
        <v>85</v>
      </c>
      <c r="B398" s="96">
        <v>30</v>
      </c>
      <c r="C398" s="96" t="s">
        <v>158</v>
      </c>
      <c r="D398" s="97">
        <v>5.4112726358309011</v>
      </c>
      <c r="E398" s="98">
        <v>3</v>
      </c>
      <c r="F398" s="98">
        <v>0.1</v>
      </c>
      <c r="G398" s="96" t="s">
        <v>170</v>
      </c>
      <c r="H398" s="34">
        <f t="shared" si="87"/>
        <v>7.6359606452305071</v>
      </c>
      <c r="I398" s="51">
        <f t="shared" si="88"/>
        <v>3.8179803226152532E-2</v>
      </c>
    </row>
    <row r="399" spans="1:9" x14ac:dyDescent="0.25">
      <c r="A399" s="96" t="s">
        <v>85</v>
      </c>
      <c r="B399" s="96">
        <v>31</v>
      </c>
      <c r="C399" s="96" t="s">
        <v>161</v>
      </c>
      <c r="D399" s="97">
        <v>2.8647913954398887</v>
      </c>
      <c r="E399" s="98">
        <v>2</v>
      </c>
      <c r="F399" s="98">
        <v>0.1</v>
      </c>
      <c r="G399" s="96" t="s">
        <v>170</v>
      </c>
      <c r="H399" s="34">
        <f t="shared" si="87"/>
        <v>1.676960899185393</v>
      </c>
      <c r="I399" s="51">
        <f t="shared" si="88"/>
        <v>8.3848044959269636E-3</v>
      </c>
    </row>
    <row r="400" spans="1:9" x14ac:dyDescent="0.25">
      <c r="A400" s="96" t="s">
        <v>85</v>
      </c>
      <c r="B400" s="96">
        <v>32</v>
      </c>
      <c r="C400" s="96" t="s">
        <v>158</v>
      </c>
      <c r="D400" s="97">
        <v>4.1380320156353951</v>
      </c>
      <c r="E400" s="98">
        <v>3</v>
      </c>
      <c r="F400" s="98">
        <v>0.1</v>
      </c>
      <c r="G400" s="96" t="s">
        <v>170</v>
      </c>
      <c r="H400" s="34">
        <f t="shared" si="87"/>
        <v>4.0287608904037571</v>
      </c>
      <c r="I400" s="51">
        <f t="shared" si="88"/>
        <v>2.0143804452018785E-2</v>
      </c>
    </row>
    <row r="401" spans="1:9" x14ac:dyDescent="0.25">
      <c r="A401" s="96" t="s">
        <v>85</v>
      </c>
      <c r="B401" s="96">
        <v>33</v>
      </c>
      <c r="C401" s="96" t="s">
        <v>161</v>
      </c>
      <c r="D401" s="97">
        <v>2.8647913954398887</v>
      </c>
      <c r="E401" s="98">
        <v>1.5</v>
      </c>
      <c r="F401" s="98">
        <v>0.1</v>
      </c>
      <c r="G401" s="96" t="s">
        <v>170</v>
      </c>
      <c r="H401" s="34">
        <f t="shared" si="87"/>
        <v>1.676960899185393</v>
      </c>
      <c r="I401" s="51">
        <f t="shared" si="88"/>
        <v>8.3848044959269636E-3</v>
      </c>
    </row>
    <row r="402" spans="1:9" x14ac:dyDescent="0.25">
      <c r="A402" s="96" t="s">
        <v>85</v>
      </c>
      <c r="B402" s="96">
        <v>34</v>
      </c>
      <c r="C402" s="96" t="s">
        <v>152</v>
      </c>
      <c r="D402" s="97">
        <v>4.7746523257331477</v>
      </c>
      <c r="E402" s="98">
        <v>2.5</v>
      </c>
      <c r="F402" s="98">
        <v>0.1</v>
      </c>
      <c r="G402" s="96" t="s">
        <v>170</v>
      </c>
      <c r="H402" s="34">
        <f t="shared" si="87"/>
        <v>5.666327208105141</v>
      </c>
      <c r="I402" s="51">
        <f t="shared" si="88"/>
        <v>2.8331636040525705E-2</v>
      </c>
    </row>
    <row r="403" spans="1:9" x14ac:dyDescent="0.25">
      <c r="A403" s="96" t="s">
        <v>85</v>
      </c>
      <c r="B403" s="96">
        <v>35</v>
      </c>
      <c r="C403" s="96" t="s">
        <v>161</v>
      </c>
      <c r="D403" s="97">
        <v>3.8197218605865184</v>
      </c>
      <c r="E403" s="98">
        <v>2.5</v>
      </c>
      <c r="F403" s="98">
        <v>0.1</v>
      </c>
      <c r="G403" s="96" t="s">
        <v>170</v>
      </c>
      <c r="H403" s="34">
        <f t="shared" si="87"/>
        <v>3.3290143298974635</v>
      </c>
      <c r="I403" s="51">
        <f t="shared" si="88"/>
        <v>1.6645071649487315E-2</v>
      </c>
    </row>
    <row r="404" spans="1:9" x14ac:dyDescent="0.25">
      <c r="A404" s="96" t="s">
        <v>85</v>
      </c>
      <c r="B404" s="96">
        <v>36</v>
      </c>
      <c r="C404" s="96" t="s">
        <v>161</v>
      </c>
      <c r="D404" s="97">
        <v>4.4563421706842714</v>
      </c>
      <c r="E404" s="98">
        <v>2.5</v>
      </c>
      <c r="F404" s="98">
        <v>0.1</v>
      </c>
      <c r="G404" s="96" t="s">
        <v>170</v>
      </c>
      <c r="H404" s="34">
        <f t="shared" si="87"/>
        <v>4.8071094139107711</v>
      </c>
      <c r="I404" s="51">
        <f t="shared" si="88"/>
        <v>2.4035547069553857E-2</v>
      </c>
    </row>
    <row r="405" spans="1:9" x14ac:dyDescent="0.25">
      <c r="A405" s="96" t="s">
        <v>85</v>
      </c>
      <c r="B405" s="96">
        <v>37</v>
      </c>
      <c r="C405" s="96" t="s">
        <v>161</v>
      </c>
      <c r="D405" s="97">
        <v>3.8197218605865184</v>
      </c>
      <c r="E405" s="98">
        <v>2.5</v>
      </c>
      <c r="F405" s="98">
        <v>0.1</v>
      </c>
      <c r="G405" s="96" t="s">
        <v>170</v>
      </c>
      <c r="H405" s="34">
        <f t="shared" si="87"/>
        <v>3.3290143298974635</v>
      </c>
      <c r="I405" s="51">
        <f t="shared" si="88"/>
        <v>1.6645071649487315E-2</v>
      </c>
    </row>
    <row r="406" spans="1:9" x14ac:dyDescent="0.25">
      <c r="A406" s="96" t="s">
        <v>85</v>
      </c>
      <c r="B406" s="96">
        <v>38</v>
      </c>
      <c r="C406" s="96" t="s">
        <v>161</v>
      </c>
      <c r="D406" s="97">
        <v>3.1831015504887654</v>
      </c>
      <c r="E406" s="98">
        <v>2.5</v>
      </c>
      <c r="F406" s="98">
        <v>0.1</v>
      </c>
      <c r="G406" s="96" t="s">
        <v>170</v>
      </c>
      <c r="H406" s="34">
        <f t="shared" si="87"/>
        <v>2.1556903263558689</v>
      </c>
      <c r="I406" s="51">
        <f t="shared" si="88"/>
        <v>1.0778451631779344E-2</v>
      </c>
    </row>
    <row r="407" spans="1:9" x14ac:dyDescent="0.25">
      <c r="A407" s="96" t="s">
        <v>85</v>
      </c>
      <c r="B407" s="96">
        <v>39</v>
      </c>
      <c r="C407" s="96" t="s">
        <v>161</v>
      </c>
      <c r="D407" s="97">
        <v>3.5014117055376417</v>
      </c>
      <c r="E407" s="98">
        <v>2.5</v>
      </c>
      <c r="F407" s="98">
        <v>0.1</v>
      </c>
      <c r="G407" s="96" t="s">
        <v>170</v>
      </c>
      <c r="H407" s="34">
        <f t="shared" si="87"/>
        <v>2.705491985995105</v>
      </c>
      <c r="I407" s="51">
        <f t="shared" si="88"/>
        <v>1.3527459929975524E-2</v>
      </c>
    </row>
    <row r="408" spans="1:9" x14ac:dyDescent="0.25">
      <c r="A408" s="96" t="s">
        <v>85</v>
      </c>
      <c r="B408" s="96">
        <v>40</v>
      </c>
      <c r="C408" s="96" t="s">
        <v>152</v>
      </c>
      <c r="D408" s="97">
        <v>5.4112726358309011</v>
      </c>
      <c r="E408" s="98">
        <v>3</v>
      </c>
      <c r="F408" s="98">
        <v>0.1</v>
      </c>
      <c r="G408" s="96" t="s">
        <v>170</v>
      </c>
      <c r="H408" s="34">
        <f t="shared" ref="H408:H445" si="89">0.13647*D408^2.38351</f>
        <v>7.6359606452305071</v>
      </c>
      <c r="I408" s="51">
        <f t="shared" ref="I408:I471" si="90">(H408/1000)*0.5/F408</f>
        <v>3.8179803226152532E-2</v>
      </c>
    </row>
    <row r="409" spans="1:9" x14ac:dyDescent="0.25">
      <c r="A409" s="96" t="s">
        <v>85</v>
      </c>
      <c r="B409" s="96">
        <v>41</v>
      </c>
      <c r="C409" s="96" t="s">
        <v>161</v>
      </c>
      <c r="D409" s="97">
        <v>3.1831015504887654</v>
      </c>
      <c r="E409" s="98">
        <v>2</v>
      </c>
      <c r="F409" s="98">
        <v>0.1</v>
      </c>
      <c r="G409" s="96" t="s">
        <v>170</v>
      </c>
      <c r="H409" s="34">
        <f t="shared" si="89"/>
        <v>2.1556903263558689</v>
      </c>
      <c r="I409" s="51">
        <f t="shared" si="90"/>
        <v>1.0778451631779344E-2</v>
      </c>
    </row>
    <row r="410" spans="1:9" x14ac:dyDescent="0.25">
      <c r="A410" s="96" t="s">
        <v>85</v>
      </c>
      <c r="B410" s="96">
        <v>42</v>
      </c>
      <c r="C410" s="96" t="s">
        <v>152</v>
      </c>
      <c r="D410" s="97">
        <v>5.0929624807820248</v>
      </c>
      <c r="E410" s="98">
        <v>1.5</v>
      </c>
      <c r="F410" s="98">
        <v>0.1</v>
      </c>
      <c r="G410" s="96" t="s">
        <v>170</v>
      </c>
      <c r="H410" s="34">
        <f t="shared" si="89"/>
        <v>6.608583667064666</v>
      </c>
      <c r="I410" s="51">
        <f t="shared" si="90"/>
        <v>3.3042918335323329E-2</v>
      </c>
    </row>
    <row r="411" spans="1:9" x14ac:dyDescent="0.25">
      <c r="A411" s="96" t="s">
        <v>85</v>
      </c>
      <c r="B411" s="96">
        <v>43</v>
      </c>
      <c r="C411" s="96" t="s">
        <v>152</v>
      </c>
      <c r="D411" s="97">
        <v>3.1831015504887654</v>
      </c>
      <c r="E411" s="98">
        <v>2.5</v>
      </c>
      <c r="F411" s="98">
        <v>0.1</v>
      </c>
      <c r="G411" s="96" t="s">
        <v>170</v>
      </c>
      <c r="H411" s="34">
        <f t="shared" si="89"/>
        <v>2.1556903263558689</v>
      </c>
      <c r="I411" s="51">
        <f t="shared" si="90"/>
        <v>1.0778451631779344E-2</v>
      </c>
    </row>
    <row r="412" spans="1:9" x14ac:dyDescent="0.25">
      <c r="A412" s="96" t="s">
        <v>85</v>
      </c>
      <c r="B412" s="96">
        <v>44</v>
      </c>
      <c r="C412" s="96" t="s">
        <v>158</v>
      </c>
      <c r="D412" s="97">
        <v>6.0478929459286546</v>
      </c>
      <c r="E412" s="98">
        <v>2.5</v>
      </c>
      <c r="F412" s="98">
        <v>0.1</v>
      </c>
      <c r="G412" s="96" t="s">
        <v>170</v>
      </c>
      <c r="H412" s="34">
        <f t="shared" si="89"/>
        <v>9.9540167735915137</v>
      </c>
      <c r="I412" s="51">
        <f t="shared" si="90"/>
        <v>4.9770083867957567E-2</v>
      </c>
    </row>
    <row r="413" spans="1:9" x14ac:dyDescent="0.25">
      <c r="A413" s="96" t="s">
        <v>85</v>
      </c>
      <c r="B413" s="96">
        <v>45</v>
      </c>
      <c r="C413" s="96" t="s">
        <v>152</v>
      </c>
      <c r="D413" s="97">
        <v>4.7746523257331477</v>
      </c>
      <c r="E413" s="98">
        <v>2.5</v>
      </c>
      <c r="F413" s="98">
        <v>0.1</v>
      </c>
      <c r="G413" s="96" t="s">
        <v>170</v>
      </c>
      <c r="H413" s="34">
        <f t="shared" si="89"/>
        <v>5.666327208105141</v>
      </c>
      <c r="I413" s="51">
        <f t="shared" si="90"/>
        <v>2.8331636040525705E-2</v>
      </c>
    </row>
    <row r="414" spans="1:9" x14ac:dyDescent="0.25">
      <c r="A414" s="96" t="s">
        <v>85</v>
      </c>
      <c r="B414" s="96">
        <v>46</v>
      </c>
      <c r="C414" s="96" t="s">
        <v>158</v>
      </c>
      <c r="D414" s="97">
        <v>6.3662031009775308</v>
      </c>
      <c r="E414" s="98">
        <v>2.5</v>
      </c>
      <c r="F414" s="98">
        <v>0.1</v>
      </c>
      <c r="G414" s="96" t="s">
        <v>170</v>
      </c>
      <c r="H414" s="34">
        <f t="shared" si="89"/>
        <v>11.248493917081193</v>
      </c>
      <c r="I414" s="51">
        <f t="shared" si="90"/>
        <v>5.6242469585405956E-2</v>
      </c>
    </row>
    <row r="415" spans="1:9" x14ac:dyDescent="0.25">
      <c r="A415" s="96" t="s">
        <v>85</v>
      </c>
      <c r="B415" s="96">
        <v>47</v>
      </c>
      <c r="C415" s="96" t="s">
        <v>158</v>
      </c>
      <c r="D415" s="97">
        <v>4.1380320156353951</v>
      </c>
      <c r="E415" s="98">
        <v>2.5</v>
      </c>
      <c r="F415" s="98">
        <v>0.1</v>
      </c>
      <c r="G415" s="96" t="s">
        <v>170</v>
      </c>
      <c r="H415" s="34">
        <f t="shared" si="89"/>
        <v>4.0287608904037571</v>
      </c>
      <c r="I415" s="51">
        <f t="shared" si="90"/>
        <v>2.0143804452018785E-2</v>
      </c>
    </row>
    <row r="416" spans="1:9" x14ac:dyDescent="0.25">
      <c r="A416" s="96" t="s">
        <v>85</v>
      </c>
      <c r="B416" s="96">
        <v>48</v>
      </c>
      <c r="C416" s="96" t="s">
        <v>160</v>
      </c>
      <c r="D416" s="97">
        <v>2.8647913954398887</v>
      </c>
      <c r="E416" s="98">
        <v>2</v>
      </c>
      <c r="F416" s="98">
        <v>0.1</v>
      </c>
      <c r="G416" s="96" t="s">
        <v>170</v>
      </c>
      <c r="H416" s="34">
        <f t="shared" si="89"/>
        <v>1.676960899185393</v>
      </c>
      <c r="I416" s="51">
        <f t="shared" si="90"/>
        <v>8.3848044959269636E-3</v>
      </c>
    </row>
    <row r="417" spans="1:9" x14ac:dyDescent="0.25">
      <c r="A417" s="96" t="s">
        <v>85</v>
      </c>
      <c r="B417" s="96">
        <v>49</v>
      </c>
      <c r="C417" s="96" t="s">
        <v>160</v>
      </c>
      <c r="D417" s="97">
        <v>2.8647913954398887</v>
      </c>
      <c r="E417" s="98">
        <v>2</v>
      </c>
      <c r="F417" s="98">
        <v>0.1</v>
      </c>
      <c r="G417" s="96" t="s">
        <v>170</v>
      </c>
      <c r="H417" s="34">
        <f t="shared" si="89"/>
        <v>1.676960899185393</v>
      </c>
      <c r="I417" s="51">
        <f t="shared" si="90"/>
        <v>8.3848044959269636E-3</v>
      </c>
    </row>
    <row r="418" spans="1:9" x14ac:dyDescent="0.25">
      <c r="A418" s="96" t="s">
        <v>85</v>
      </c>
      <c r="B418" s="96">
        <v>50</v>
      </c>
      <c r="C418" s="96" t="s">
        <v>160</v>
      </c>
      <c r="D418" s="97">
        <v>2.5464812403910124</v>
      </c>
      <c r="E418" s="98">
        <v>1.75</v>
      </c>
      <c r="F418" s="98">
        <v>0.1</v>
      </c>
      <c r="G418" s="96" t="s">
        <v>170</v>
      </c>
      <c r="H418" s="34">
        <f t="shared" si="89"/>
        <v>1.2664859835476816</v>
      </c>
      <c r="I418" s="51">
        <f t="shared" si="90"/>
        <v>6.3324299177384075E-3</v>
      </c>
    </row>
    <row r="419" spans="1:9" x14ac:dyDescent="0.25">
      <c r="A419" s="96" t="s">
        <v>86</v>
      </c>
      <c r="B419" s="96">
        <v>1</v>
      </c>
      <c r="C419" s="96" t="s">
        <v>107</v>
      </c>
      <c r="D419" s="97">
        <v>5.0929624807820248</v>
      </c>
      <c r="E419" s="98">
        <v>3</v>
      </c>
      <c r="F419" s="98">
        <v>0.1</v>
      </c>
      <c r="G419" s="96" t="s">
        <v>170</v>
      </c>
      <c r="H419" s="34">
        <f t="shared" si="89"/>
        <v>6.608583667064666</v>
      </c>
      <c r="I419" s="51">
        <f t="shared" si="90"/>
        <v>3.3042918335323329E-2</v>
      </c>
    </row>
    <row r="420" spans="1:9" x14ac:dyDescent="0.25">
      <c r="A420" s="96" t="s">
        <v>86</v>
      </c>
      <c r="B420" s="96">
        <v>2</v>
      </c>
      <c r="C420" s="96" t="s">
        <v>162</v>
      </c>
      <c r="D420" s="97">
        <v>3.1831015504887654</v>
      </c>
      <c r="E420" s="98">
        <v>3</v>
      </c>
      <c r="F420" s="98">
        <v>0.1</v>
      </c>
      <c r="G420" s="96" t="s">
        <v>170</v>
      </c>
      <c r="H420" s="34">
        <f t="shared" si="89"/>
        <v>2.1556903263558689</v>
      </c>
      <c r="I420" s="51">
        <f t="shared" si="90"/>
        <v>1.0778451631779344E-2</v>
      </c>
    </row>
    <row r="421" spans="1:9" x14ac:dyDescent="0.25">
      <c r="A421" s="96" t="s">
        <v>86</v>
      </c>
      <c r="B421" s="96">
        <v>3</v>
      </c>
      <c r="C421" s="96" t="s">
        <v>98</v>
      </c>
      <c r="D421" s="97">
        <v>4.4563421706842714</v>
      </c>
      <c r="E421" s="98">
        <v>6</v>
      </c>
      <c r="F421" s="98">
        <v>0.1</v>
      </c>
      <c r="G421" s="96" t="s">
        <v>170</v>
      </c>
      <c r="H421" s="34">
        <f t="shared" si="89"/>
        <v>4.8071094139107711</v>
      </c>
      <c r="I421" s="51">
        <f t="shared" si="90"/>
        <v>2.4035547069553857E-2</v>
      </c>
    </row>
    <row r="422" spans="1:9" x14ac:dyDescent="0.25">
      <c r="A422" s="96" t="s">
        <v>86</v>
      </c>
      <c r="B422" s="96">
        <v>4</v>
      </c>
      <c r="C422" s="96" t="s">
        <v>163</v>
      </c>
      <c r="D422" s="97">
        <v>3.5014117055376417</v>
      </c>
      <c r="E422" s="98">
        <v>3</v>
      </c>
      <c r="F422" s="98">
        <v>0.1</v>
      </c>
      <c r="G422" s="96" t="s">
        <v>170</v>
      </c>
      <c r="H422" s="34">
        <f t="shared" si="89"/>
        <v>2.705491985995105</v>
      </c>
      <c r="I422" s="51">
        <f t="shared" si="90"/>
        <v>1.3527459929975524E-2</v>
      </c>
    </row>
    <row r="423" spans="1:9" x14ac:dyDescent="0.25">
      <c r="A423" s="96" t="s">
        <v>86</v>
      </c>
      <c r="B423" s="96">
        <v>6</v>
      </c>
      <c r="C423" s="96" t="s">
        <v>107</v>
      </c>
      <c r="D423" s="97">
        <v>4.7746523257331477</v>
      </c>
      <c r="E423" s="98">
        <v>5</v>
      </c>
      <c r="F423" s="98">
        <v>0.1</v>
      </c>
      <c r="G423" s="96" t="s">
        <v>170</v>
      </c>
      <c r="H423" s="34">
        <f t="shared" si="89"/>
        <v>5.666327208105141</v>
      </c>
      <c r="I423" s="51">
        <f t="shared" si="90"/>
        <v>2.8331636040525705E-2</v>
      </c>
    </row>
    <row r="424" spans="1:9" x14ac:dyDescent="0.25">
      <c r="A424" s="96" t="s">
        <v>86</v>
      </c>
      <c r="B424" s="96">
        <v>7</v>
      </c>
      <c r="C424" s="96" t="s">
        <v>107</v>
      </c>
      <c r="D424" s="97">
        <v>5.4112726358309011</v>
      </c>
      <c r="E424" s="98">
        <v>5</v>
      </c>
      <c r="F424" s="98">
        <v>0.1</v>
      </c>
      <c r="G424" s="96" t="s">
        <v>170</v>
      </c>
      <c r="H424" s="34">
        <f t="shared" si="89"/>
        <v>7.6359606452305071</v>
      </c>
      <c r="I424" s="51">
        <f t="shared" si="90"/>
        <v>3.8179803226152532E-2</v>
      </c>
    </row>
    <row r="425" spans="1:9" x14ac:dyDescent="0.25">
      <c r="A425" s="96" t="s">
        <v>86</v>
      </c>
      <c r="B425" s="96">
        <v>8</v>
      </c>
      <c r="C425" s="96" t="s">
        <v>102</v>
      </c>
      <c r="D425" s="97">
        <v>5.4112726358309011</v>
      </c>
      <c r="E425" s="98">
        <v>6</v>
      </c>
      <c r="F425" s="98">
        <v>0.1</v>
      </c>
      <c r="G425" s="96" t="s">
        <v>170</v>
      </c>
      <c r="H425" s="34">
        <f t="shared" si="89"/>
        <v>7.6359606452305071</v>
      </c>
      <c r="I425" s="51">
        <f t="shared" si="90"/>
        <v>3.8179803226152532E-2</v>
      </c>
    </row>
    <row r="426" spans="1:9" x14ac:dyDescent="0.25">
      <c r="A426" s="96" t="s">
        <v>86</v>
      </c>
      <c r="B426" s="96">
        <v>9</v>
      </c>
      <c r="C426" s="96" t="s">
        <v>98</v>
      </c>
      <c r="D426" s="99">
        <v>8.5943741863196657</v>
      </c>
      <c r="E426" s="98">
        <v>5</v>
      </c>
      <c r="F426" s="98">
        <v>0.1</v>
      </c>
      <c r="G426" s="96" t="s">
        <v>170</v>
      </c>
      <c r="H426" s="34">
        <f t="shared" si="89"/>
        <v>23.000973538692126</v>
      </c>
      <c r="I426" s="51">
        <f t="shared" si="90"/>
        <v>0.11500486769346063</v>
      </c>
    </row>
    <row r="427" spans="1:9" x14ac:dyDescent="0.25">
      <c r="A427" s="96" t="s">
        <v>86</v>
      </c>
      <c r="B427" s="96">
        <v>10</v>
      </c>
      <c r="C427" s="96" t="s">
        <v>162</v>
      </c>
      <c r="D427" s="97">
        <v>3.1831015504887654</v>
      </c>
      <c r="E427" s="98">
        <v>6</v>
      </c>
      <c r="F427" s="98">
        <v>0.1</v>
      </c>
      <c r="G427" s="96" t="s">
        <v>170</v>
      </c>
      <c r="H427" s="34">
        <f t="shared" si="89"/>
        <v>2.1556903263558689</v>
      </c>
      <c r="I427" s="51">
        <f t="shared" si="90"/>
        <v>1.0778451631779344E-2</v>
      </c>
    </row>
    <row r="428" spans="1:9" x14ac:dyDescent="0.25">
      <c r="A428" s="96" t="s">
        <v>86</v>
      </c>
      <c r="B428" s="96">
        <v>11</v>
      </c>
      <c r="C428" s="96" t="s">
        <v>98</v>
      </c>
      <c r="D428" s="97">
        <v>5.4112726358309011</v>
      </c>
      <c r="E428" s="98">
        <v>7</v>
      </c>
      <c r="F428" s="98">
        <v>0.1</v>
      </c>
      <c r="G428" s="96" t="s">
        <v>170</v>
      </c>
      <c r="H428" s="34">
        <f t="shared" si="89"/>
        <v>7.6359606452305071</v>
      </c>
      <c r="I428" s="51">
        <f t="shared" si="90"/>
        <v>3.8179803226152532E-2</v>
      </c>
    </row>
    <row r="429" spans="1:9" x14ac:dyDescent="0.25">
      <c r="A429" s="96" t="s">
        <v>86</v>
      </c>
      <c r="B429" s="96">
        <v>12</v>
      </c>
      <c r="C429" s="96" t="s">
        <v>102</v>
      </c>
      <c r="D429" s="97">
        <v>6.6845132560264071</v>
      </c>
      <c r="E429" s="98">
        <v>6</v>
      </c>
      <c r="F429" s="98">
        <v>0.1</v>
      </c>
      <c r="G429" s="96" t="s">
        <v>170</v>
      </c>
      <c r="H429" s="34">
        <f t="shared" si="89"/>
        <v>12.635699354103014</v>
      </c>
      <c r="I429" s="51">
        <f t="shared" si="90"/>
        <v>6.3178496770515069E-2</v>
      </c>
    </row>
    <row r="430" spans="1:9" x14ac:dyDescent="0.25">
      <c r="A430" s="96" t="s">
        <v>86</v>
      </c>
      <c r="B430" s="96">
        <v>13</v>
      </c>
      <c r="C430" s="96" t="s">
        <v>139</v>
      </c>
      <c r="D430" s="97">
        <v>7.3211335661241606</v>
      </c>
      <c r="E430" s="98">
        <v>6</v>
      </c>
      <c r="F430" s="98">
        <v>0.1</v>
      </c>
      <c r="G430" s="96" t="s">
        <v>170</v>
      </c>
      <c r="H430" s="34">
        <f t="shared" si="89"/>
        <v>15.695251791065701</v>
      </c>
      <c r="I430" s="51">
        <f t="shared" si="90"/>
        <v>7.847625895532849E-2</v>
      </c>
    </row>
    <row r="431" spans="1:9" x14ac:dyDescent="0.25">
      <c r="A431" s="96" t="s">
        <v>86</v>
      </c>
      <c r="B431" s="96">
        <v>14</v>
      </c>
      <c r="C431" s="96" t="s">
        <v>102</v>
      </c>
      <c r="D431" s="97">
        <v>3.5014117055376417</v>
      </c>
      <c r="E431" s="98">
        <v>3</v>
      </c>
      <c r="F431" s="98">
        <v>0.1</v>
      </c>
      <c r="G431" s="96" t="s">
        <v>170</v>
      </c>
      <c r="H431" s="34">
        <f t="shared" si="89"/>
        <v>2.705491985995105</v>
      </c>
      <c r="I431" s="51">
        <f t="shared" si="90"/>
        <v>1.3527459929975524E-2</v>
      </c>
    </row>
    <row r="432" spans="1:9" x14ac:dyDescent="0.25">
      <c r="A432" s="96" t="s">
        <v>86</v>
      </c>
      <c r="B432" s="96">
        <v>15</v>
      </c>
      <c r="C432" s="96" t="s">
        <v>164</v>
      </c>
      <c r="D432" s="99">
        <v>9.8676148065151725</v>
      </c>
      <c r="E432" s="98">
        <v>6.58</v>
      </c>
      <c r="F432" s="98">
        <v>0.1</v>
      </c>
      <c r="G432" s="96" t="s">
        <v>170</v>
      </c>
      <c r="H432" s="34">
        <f t="shared" si="89"/>
        <v>31.97068074456115</v>
      </c>
      <c r="I432" s="51">
        <f t="shared" si="90"/>
        <v>0.15985340372280574</v>
      </c>
    </row>
    <row r="433" spans="1:9" x14ac:dyDescent="0.25">
      <c r="A433" s="96" t="s">
        <v>87</v>
      </c>
      <c r="B433" s="96">
        <v>1</v>
      </c>
      <c r="C433" s="96" t="s">
        <v>165</v>
      </c>
      <c r="D433" s="97">
        <v>2.8647913954398887</v>
      </c>
      <c r="E433" s="98">
        <v>1.6</v>
      </c>
      <c r="F433" s="98">
        <v>0.1</v>
      </c>
      <c r="G433" s="96" t="s">
        <v>170</v>
      </c>
      <c r="H433" s="34">
        <f t="shared" si="89"/>
        <v>1.676960899185393</v>
      </c>
      <c r="I433" s="51">
        <f t="shared" si="90"/>
        <v>8.3848044959269636E-3</v>
      </c>
    </row>
    <row r="434" spans="1:9" x14ac:dyDescent="0.25">
      <c r="A434" s="96" t="s">
        <v>87</v>
      </c>
      <c r="B434" s="96">
        <v>2</v>
      </c>
      <c r="C434" s="96" t="s">
        <v>107</v>
      </c>
      <c r="D434" s="97">
        <v>7.0028234110752834</v>
      </c>
      <c r="E434" s="98">
        <v>8</v>
      </c>
      <c r="F434" s="98">
        <v>0.1</v>
      </c>
      <c r="G434" s="96" t="s">
        <v>170</v>
      </c>
      <c r="H434" s="34">
        <f t="shared" si="89"/>
        <v>14.117384939340271</v>
      </c>
      <c r="I434" s="51">
        <f t="shared" si="90"/>
        <v>7.0586924696701345E-2</v>
      </c>
    </row>
    <row r="435" spans="1:9" x14ac:dyDescent="0.25">
      <c r="A435" s="96" t="s">
        <v>87</v>
      </c>
      <c r="B435" s="96">
        <v>3</v>
      </c>
      <c r="C435" s="96" t="s">
        <v>165</v>
      </c>
      <c r="D435" s="97">
        <v>2.2281710853421357</v>
      </c>
      <c r="E435" s="98">
        <v>1</v>
      </c>
      <c r="F435" s="98">
        <v>0.1</v>
      </c>
      <c r="G435" s="96" t="s">
        <v>170</v>
      </c>
      <c r="H435" s="34">
        <f t="shared" si="89"/>
        <v>0.92124682092468246</v>
      </c>
      <c r="I435" s="51">
        <f t="shared" si="90"/>
        <v>4.6062341046234122E-3</v>
      </c>
    </row>
    <row r="436" spans="1:9" x14ac:dyDescent="0.25">
      <c r="A436" s="96" t="s">
        <v>87</v>
      </c>
      <c r="B436" s="96">
        <v>4</v>
      </c>
      <c r="C436" s="96" t="s">
        <v>165</v>
      </c>
      <c r="D436" s="97">
        <v>3.1831015504887654</v>
      </c>
      <c r="E436" s="98">
        <v>2</v>
      </c>
      <c r="F436" s="98">
        <v>0.1</v>
      </c>
      <c r="G436" s="96" t="s">
        <v>170</v>
      </c>
      <c r="H436" s="34">
        <f t="shared" si="89"/>
        <v>2.1556903263558689</v>
      </c>
      <c r="I436" s="51">
        <f t="shared" si="90"/>
        <v>1.0778451631779344E-2</v>
      </c>
    </row>
    <row r="437" spans="1:9" x14ac:dyDescent="0.25">
      <c r="A437" s="96" t="s">
        <v>87</v>
      </c>
      <c r="B437" s="96">
        <v>5</v>
      </c>
      <c r="C437" s="96" t="s">
        <v>139</v>
      </c>
      <c r="D437" s="97">
        <v>5.4112726358309011</v>
      </c>
      <c r="E437" s="98">
        <v>3</v>
      </c>
      <c r="F437" s="98">
        <v>0.1</v>
      </c>
      <c r="G437" s="96" t="s">
        <v>170</v>
      </c>
      <c r="H437" s="34">
        <f t="shared" si="89"/>
        <v>7.6359606452305071</v>
      </c>
      <c r="I437" s="51">
        <f t="shared" si="90"/>
        <v>3.8179803226152532E-2</v>
      </c>
    </row>
    <row r="438" spans="1:9" x14ac:dyDescent="0.25">
      <c r="A438" s="96" t="s">
        <v>87</v>
      </c>
      <c r="B438" s="96">
        <v>6</v>
      </c>
      <c r="C438" s="96" t="s">
        <v>166</v>
      </c>
      <c r="D438" s="97">
        <v>3.1831015504887654</v>
      </c>
      <c r="E438" s="98">
        <v>7</v>
      </c>
      <c r="F438" s="98">
        <v>0.1</v>
      </c>
      <c r="G438" s="96" t="s">
        <v>170</v>
      </c>
      <c r="H438" s="34">
        <f t="shared" si="89"/>
        <v>2.1556903263558689</v>
      </c>
      <c r="I438" s="51">
        <f t="shared" si="90"/>
        <v>1.0778451631779344E-2</v>
      </c>
    </row>
    <row r="439" spans="1:9" x14ac:dyDescent="0.25">
      <c r="A439" s="96" t="s">
        <v>87</v>
      </c>
      <c r="B439" s="96">
        <v>7</v>
      </c>
      <c r="C439" s="96" t="s">
        <v>109</v>
      </c>
      <c r="D439" s="97">
        <v>4.7746523257331477</v>
      </c>
      <c r="E439" s="98">
        <v>4</v>
      </c>
      <c r="F439" s="98">
        <v>0.1</v>
      </c>
      <c r="G439" s="96" t="s">
        <v>170</v>
      </c>
      <c r="H439" s="34">
        <f t="shared" si="89"/>
        <v>5.666327208105141</v>
      </c>
      <c r="I439" s="51">
        <f t="shared" si="90"/>
        <v>2.8331636040525705E-2</v>
      </c>
    </row>
    <row r="440" spans="1:9" x14ac:dyDescent="0.25">
      <c r="A440" s="96" t="s">
        <v>87</v>
      </c>
      <c r="B440" s="96">
        <v>8</v>
      </c>
      <c r="C440" s="96" t="s">
        <v>152</v>
      </c>
      <c r="D440" s="97">
        <v>2.8647913954398887</v>
      </c>
      <c r="E440" s="98">
        <v>1.5</v>
      </c>
      <c r="F440" s="98">
        <v>0.1</v>
      </c>
      <c r="G440" s="96" t="s">
        <v>170</v>
      </c>
      <c r="H440" s="34">
        <f t="shared" si="89"/>
        <v>1.676960899185393</v>
      </c>
      <c r="I440" s="51">
        <f t="shared" si="90"/>
        <v>8.3848044959269636E-3</v>
      </c>
    </row>
    <row r="441" spans="1:9" x14ac:dyDescent="0.25">
      <c r="A441" s="96" t="s">
        <v>87</v>
      </c>
      <c r="B441" s="96">
        <v>9</v>
      </c>
      <c r="C441" s="96" t="s">
        <v>165</v>
      </c>
      <c r="D441" s="99">
        <v>5.7295827908797774</v>
      </c>
      <c r="E441" s="98">
        <v>6</v>
      </c>
      <c r="F441" s="98">
        <v>0.1</v>
      </c>
      <c r="G441" s="96" t="s">
        <v>170</v>
      </c>
      <c r="H441" s="34">
        <f t="shared" si="89"/>
        <v>8.7504611599559965</v>
      </c>
      <c r="I441" s="51">
        <f t="shared" si="90"/>
        <v>4.3752305799779977E-2</v>
      </c>
    </row>
    <row r="442" spans="1:9" x14ac:dyDescent="0.25">
      <c r="A442" s="96" t="s">
        <v>87</v>
      </c>
      <c r="B442" s="96">
        <v>10</v>
      </c>
      <c r="C442" s="96" t="s">
        <v>165</v>
      </c>
      <c r="D442" s="97">
        <v>3.1831015504887654</v>
      </c>
      <c r="E442" s="98">
        <v>8</v>
      </c>
      <c r="F442" s="98">
        <v>0.1</v>
      </c>
      <c r="G442" s="96" t="s">
        <v>170</v>
      </c>
      <c r="H442" s="34">
        <f t="shared" si="89"/>
        <v>2.1556903263558689</v>
      </c>
      <c r="I442" s="51">
        <f t="shared" si="90"/>
        <v>1.0778451631779344E-2</v>
      </c>
    </row>
    <row r="443" spans="1:9" x14ac:dyDescent="0.25">
      <c r="A443" s="96" t="s">
        <v>87</v>
      </c>
      <c r="B443" s="96">
        <v>11</v>
      </c>
      <c r="C443" s="96" t="s">
        <v>165</v>
      </c>
      <c r="D443" s="97">
        <v>2.8647913954398887</v>
      </c>
      <c r="E443" s="98">
        <v>1</v>
      </c>
      <c r="F443" s="98">
        <v>0.1</v>
      </c>
      <c r="G443" s="96" t="s">
        <v>170</v>
      </c>
      <c r="H443" s="34">
        <f t="shared" si="89"/>
        <v>1.676960899185393</v>
      </c>
      <c r="I443" s="51">
        <f t="shared" si="90"/>
        <v>8.3848044959269636E-3</v>
      </c>
    </row>
    <row r="444" spans="1:9" x14ac:dyDescent="0.25">
      <c r="A444" s="96" t="s">
        <v>87</v>
      </c>
      <c r="B444" s="96">
        <v>12</v>
      </c>
      <c r="C444" s="96" t="s">
        <v>165</v>
      </c>
      <c r="D444" s="97">
        <v>5.4112726358309011</v>
      </c>
      <c r="E444" s="98">
        <v>7</v>
      </c>
      <c r="F444" s="98">
        <v>0.1</v>
      </c>
      <c r="G444" s="96" t="s">
        <v>170</v>
      </c>
      <c r="H444" s="34">
        <f t="shared" si="89"/>
        <v>7.6359606452305071</v>
      </c>
      <c r="I444" s="51">
        <f t="shared" si="90"/>
        <v>3.8179803226152532E-2</v>
      </c>
    </row>
    <row r="445" spans="1:9" x14ac:dyDescent="0.25">
      <c r="A445" s="96" t="s">
        <v>87</v>
      </c>
      <c r="B445" s="96">
        <v>13</v>
      </c>
      <c r="C445" s="96" t="s">
        <v>139</v>
      </c>
      <c r="D445" s="97">
        <v>4.4563421706842714</v>
      </c>
      <c r="E445" s="98">
        <v>4</v>
      </c>
      <c r="F445" s="98">
        <v>0.1</v>
      </c>
      <c r="G445" s="96" t="s">
        <v>170</v>
      </c>
      <c r="H445" s="34">
        <f t="shared" si="89"/>
        <v>4.8071094139107711</v>
      </c>
      <c r="I445" s="51">
        <f t="shared" si="90"/>
        <v>2.4035547069553857E-2</v>
      </c>
    </row>
    <row r="446" spans="1:9" x14ac:dyDescent="0.25">
      <c r="A446" s="96" t="s">
        <v>88</v>
      </c>
      <c r="B446" s="96">
        <v>1</v>
      </c>
      <c r="C446" s="96" t="s">
        <v>167</v>
      </c>
      <c r="D446" s="97">
        <v>5.0929624807820248</v>
      </c>
      <c r="E446" s="98">
        <v>0.8</v>
      </c>
      <c r="F446" s="98">
        <v>0.1</v>
      </c>
      <c r="G446" s="96" t="s">
        <v>153</v>
      </c>
      <c r="H446" s="36">
        <f t="shared" ref="H446:H477" si="91">6.666+(12.826*(E446)^0.5)*LN(E446)</f>
        <v>4.1061143275114738</v>
      </c>
      <c r="I446" s="51">
        <f t="shared" si="90"/>
        <v>2.0530571637557369E-2</v>
      </c>
    </row>
    <row r="447" spans="1:9" x14ac:dyDescent="0.25">
      <c r="A447" s="96" t="s">
        <v>88</v>
      </c>
      <c r="B447" s="96">
        <v>2</v>
      </c>
      <c r="C447" s="96" t="s">
        <v>167</v>
      </c>
      <c r="D447" s="97">
        <v>10.18592496156405</v>
      </c>
      <c r="E447" s="98">
        <v>2</v>
      </c>
      <c r="F447" s="98">
        <v>0.1</v>
      </c>
      <c r="G447" s="96" t="s">
        <v>153</v>
      </c>
      <c r="H447" s="36">
        <f t="shared" si="91"/>
        <v>19.238790948127587</v>
      </c>
      <c r="I447" s="51">
        <f t="shared" si="90"/>
        <v>9.6193954740637924E-2</v>
      </c>
    </row>
    <row r="448" spans="1:9" x14ac:dyDescent="0.25">
      <c r="A448" s="96" t="s">
        <v>88</v>
      </c>
      <c r="B448" s="96">
        <v>3</v>
      </c>
      <c r="C448" s="96" t="s">
        <v>167</v>
      </c>
      <c r="D448" s="97">
        <v>3.1831015504887654</v>
      </c>
      <c r="E448" s="98">
        <v>0.9</v>
      </c>
      <c r="F448" s="98">
        <v>0.1</v>
      </c>
      <c r="G448" s="96" t="s">
        <v>153</v>
      </c>
      <c r="H448" s="36">
        <f t="shared" si="91"/>
        <v>5.3839930552758686</v>
      </c>
      <c r="I448" s="51">
        <f t="shared" si="90"/>
        <v>2.691996527637934E-2</v>
      </c>
    </row>
    <row r="449" spans="1:9" x14ac:dyDescent="0.25">
      <c r="A449" s="96" t="s">
        <v>88</v>
      </c>
      <c r="B449" s="96">
        <v>4</v>
      </c>
      <c r="C449" s="96" t="s">
        <v>167</v>
      </c>
      <c r="D449" s="97">
        <v>7.6394437211730368</v>
      </c>
      <c r="E449" s="98">
        <v>2.5</v>
      </c>
      <c r="F449" s="98">
        <v>0.1</v>
      </c>
      <c r="G449" s="96" t="s">
        <v>153</v>
      </c>
      <c r="H449" s="36">
        <f t="shared" si="91"/>
        <v>25.248088908650967</v>
      </c>
      <c r="I449" s="51">
        <f t="shared" si="90"/>
        <v>0.12624044454325481</v>
      </c>
    </row>
    <row r="450" spans="1:9" x14ac:dyDescent="0.25">
      <c r="A450" s="96" t="s">
        <v>88</v>
      </c>
      <c r="B450" s="96">
        <v>5</v>
      </c>
      <c r="C450" s="96" t="s">
        <v>167</v>
      </c>
      <c r="D450" s="97">
        <v>7.6394437211730368</v>
      </c>
      <c r="E450" s="98">
        <v>3</v>
      </c>
      <c r="F450" s="98">
        <v>0.1</v>
      </c>
      <c r="G450" s="96" t="s">
        <v>153</v>
      </c>
      <c r="H450" s="36">
        <f t="shared" si="91"/>
        <v>31.07198362279307</v>
      </c>
      <c r="I450" s="51">
        <f t="shared" si="90"/>
        <v>0.15535991811396535</v>
      </c>
    </row>
    <row r="451" spans="1:9" x14ac:dyDescent="0.25">
      <c r="A451" s="96" t="s">
        <v>88</v>
      </c>
      <c r="B451" s="96">
        <v>6</v>
      </c>
      <c r="C451" s="96" t="s">
        <v>167</v>
      </c>
      <c r="D451" s="97">
        <v>6.6845132560264071</v>
      </c>
      <c r="E451" s="98">
        <v>2</v>
      </c>
      <c r="F451" s="98">
        <v>0.1</v>
      </c>
      <c r="G451" s="96" t="s">
        <v>153</v>
      </c>
      <c r="H451" s="36">
        <f t="shared" si="91"/>
        <v>19.238790948127587</v>
      </c>
      <c r="I451" s="51">
        <f t="shared" si="90"/>
        <v>9.6193954740637924E-2</v>
      </c>
    </row>
    <row r="452" spans="1:9" x14ac:dyDescent="0.25">
      <c r="A452" s="96" t="s">
        <v>88</v>
      </c>
      <c r="B452" s="96">
        <v>7</v>
      </c>
      <c r="C452" s="96" t="s">
        <v>167</v>
      </c>
      <c r="D452" s="97">
        <v>9.5493046514662954</v>
      </c>
      <c r="E452" s="98">
        <v>2.5</v>
      </c>
      <c r="F452" s="98">
        <v>0.1</v>
      </c>
      <c r="G452" s="96" t="s">
        <v>153</v>
      </c>
      <c r="H452" s="36">
        <f t="shared" si="91"/>
        <v>25.248088908650967</v>
      </c>
      <c r="I452" s="51">
        <f t="shared" si="90"/>
        <v>0.12624044454325481</v>
      </c>
    </row>
    <row r="453" spans="1:9" x14ac:dyDescent="0.25">
      <c r="A453" s="96" t="s">
        <v>88</v>
      </c>
      <c r="B453" s="96">
        <v>8</v>
      </c>
      <c r="C453" s="96" t="s">
        <v>167</v>
      </c>
      <c r="D453" s="97">
        <v>10.18592496156405</v>
      </c>
      <c r="E453" s="98">
        <v>2.5</v>
      </c>
      <c r="F453" s="98">
        <v>0.1</v>
      </c>
      <c r="G453" s="96" t="s">
        <v>153</v>
      </c>
      <c r="H453" s="36">
        <f t="shared" si="91"/>
        <v>25.248088908650967</v>
      </c>
      <c r="I453" s="51">
        <f t="shared" si="90"/>
        <v>0.12624044454325481</v>
      </c>
    </row>
    <row r="454" spans="1:9" x14ac:dyDescent="0.25">
      <c r="A454" s="96" t="s">
        <v>88</v>
      </c>
      <c r="B454" s="96">
        <v>9</v>
      </c>
      <c r="C454" s="96" t="s">
        <v>167</v>
      </c>
      <c r="D454" s="97">
        <v>7.3211335661241606</v>
      </c>
      <c r="E454" s="98">
        <v>2.5</v>
      </c>
      <c r="F454" s="98">
        <v>0.1</v>
      </c>
      <c r="G454" s="96" t="s">
        <v>153</v>
      </c>
      <c r="H454" s="36">
        <f t="shared" si="91"/>
        <v>25.248088908650967</v>
      </c>
      <c r="I454" s="51">
        <f t="shared" si="90"/>
        <v>0.12624044454325481</v>
      </c>
    </row>
    <row r="455" spans="1:9" x14ac:dyDescent="0.25">
      <c r="A455" s="96" t="s">
        <v>88</v>
      </c>
      <c r="B455" s="96">
        <v>10</v>
      </c>
      <c r="C455" s="96" t="s">
        <v>167</v>
      </c>
      <c r="D455" s="97">
        <v>5.0929624807820248</v>
      </c>
      <c r="E455" s="98">
        <v>1.6</v>
      </c>
      <c r="F455" s="98">
        <v>0.1</v>
      </c>
      <c r="G455" s="96" t="s">
        <v>153</v>
      </c>
      <c r="H455" s="36">
        <f t="shared" si="91"/>
        <v>14.291221054605082</v>
      </c>
      <c r="I455" s="51">
        <f t="shared" si="90"/>
        <v>7.14561052730254E-2</v>
      </c>
    </row>
    <row r="456" spans="1:9" x14ac:dyDescent="0.25">
      <c r="A456" s="96" t="s">
        <v>88</v>
      </c>
      <c r="B456" s="96">
        <v>11</v>
      </c>
      <c r="C456" s="96" t="s">
        <v>167</v>
      </c>
      <c r="D456" s="97">
        <v>6.6845132560264071</v>
      </c>
      <c r="E456" s="98">
        <v>1.5</v>
      </c>
      <c r="F456" s="98">
        <v>0.1</v>
      </c>
      <c r="G456" s="96" t="s">
        <v>153</v>
      </c>
      <c r="H456" s="36">
        <f t="shared" si="91"/>
        <v>13.035280163655273</v>
      </c>
      <c r="I456" s="51">
        <f t="shared" si="90"/>
        <v>6.5176400818276359E-2</v>
      </c>
    </row>
    <row r="457" spans="1:9" x14ac:dyDescent="0.25">
      <c r="A457" s="96" t="s">
        <v>88</v>
      </c>
      <c r="B457" s="96">
        <v>12</v>
      </c>
      <c r="C457" s="96" t="s">
        <v>167</v>
      </c>
      <c r="D457" s="97">
        <v>4.7746523257331477</v>
      </c>
      <c r="E457" s="98">
        <v>1.6</v>
      </c>
      <c r="F457" s="98">
        <v>0.1</v>
      </c>
      <c r="G457" s="96" t="s">
        <v>153</v>
      </c>
      <c r="H457" s="36">
        <f t="shared" si="91"/>
        <v>14.291221054605082</v>
      </c>
      <c r="I457" s="51">
        <f t="shared" si="90"/>
        <v>7.14561052730254E-2</v>
      </c>
    </row>
    <row r="458" spans="1:9" x14ac:dyDescent="0.25">
      <c r="A458" s="96" t="s">
        <v>88</v>
      </c>
      <c r="B458" s="96">
        <v>13</v>
      </c>
      <c r="C458" s="96" t="s">
        <v>167</v>
      </c>
      <c r="D458" s="97">
        <v>7.6394437211730368</v>
      </c>
      <c r="E458" s="98">
        <v>1.5</v>
      </c>
      <c r="F458" s="98">
        <v>0.1</v>
      </c>
      <c r="G458" s="96" t="s">
        <v>153</v>
      </c>
      <c r="H458" s="36">
        <f t="shared" si="91"/>
        <v>13.035280163655273</v>
      </c>
      <c r="I458" s="51">
        <f t="shared" si="90"/>
        <v>6.5176400818276359E-2</v>
      </c>
    </row>
    <row r="459" spans="1:9" x14ac:dyDescent="0.25">
      <c r="A459" s="96" t="s">
        <v>88</v>
      </c>
      <c r="B459" s="96">
        <v>14</v>
      </c>
      <c r="C459" s="96" t="s">
        <v>167</v>
      </c>
      <c r="D459" s="97">
        <v>7.9577538762219131</v>
      </c>
      <c r="E459" s="98">
        <v>2.5</v>
      </c>
      <c r="F459" s="98">
        <v>0.1</v>
      </c>
      <c r="G459" s="96" t="s">
        <v>153</v>
      </c>
      <c r="H459" s="36">
        <f t="shared" si="91"/>
        <v>25.248088908650967</v>
      </c>
      <c r="I459" s="51">
        <f t="shared" si="90"/>
        <v>0.12624044454325481</v>
      </c>
    </row>
    <row r="460" spans="1:9" x14ac:dyDescent="0.25">
      <c r="A460" s="96" t="s">
        <v>88</v>
      </c>
      <c r="B460" s="96">
        <v>15</v>
      </c>
      <c r="C460" s="96" t="s">
        <v>167</v>
      </c>
      <c r="D460" s="97">
        <v>8.5943741863196657</v>
      </c>
      <c r="E460" s="98">
        <v>1</v>
      </c>
      <c r="F460" s="98">
        <v>0.1</v>
      </c>
      <c r="G460" s="96" t="s">
        <v>153</v>
      </c>
      <c r="H460" s="36">
        <f t="shared" si="91"/>
        <v>6.6660000000000004</v>
      </c>
      <c r="I460" s="51">
        <f t="shared" si="90"/>
        <v>3.3329999999999999E-2</v>
      </c>
    </row>
    <row r="461" spans="1:9" x14ac:dyDescent="0.25">
      <c r="A461" s="96" t="s">
        <v>88</v>
      </c>
      <c r="B461" s="96">
        <v>16</v>
      </c>
      <c r="C461" s="96" t="s">
        <v>167</v>
      </c>
      <c r="D461" s="97">
        <v>7.0028234110752834</v>
      </c>
      <c r="E461" s="98">
        <v>2</v>
      </c>
      <c r="F461" s="98">
        <v>0.1</v>
      </c>
      <c r="G461" s="96" t="s">
        <v>153</v>
      </c>
      <c r="H461" s="36">
        <f t="shared" si="91"/>
        <v>19.238790948127587</v>
      </c>
      <c r="I461" s="51">
        <f t="shared" si="90"/>
        <v>9.6193954740637924E-2</v>
      </c>
    </row>
    <row r="462" spans="1:9" x14ac:dyDescent="0.25">
      <c r="A462" s="96" t="s">
        <v>88</v>
      </c>
      <c r="B462" s="96">
        <v>17</v>
      </c>
      <c r="C462" s="96" t="s">
        <v>167</v>
      </c>
      <c r="D462" s="97">
        <v>5.7295827908797774</v>
      </c>
      <c r="E462" s="98">
        <v>1.6</v>
      </c>
      <c r="F462" s="98">
        <v>0.1</v>
      </c>
      <c r="G462" s="96" t="s">
        <v>153</v>
      </c>
      <c r="H462" s="36">
        <f t="shared" si="91"/>
        <v>14.291221054605082</v>
      </c>
      <c r="I462" s="51">
        <f t="shared" si="90"/>
        <v>7.14561052730254E-2</v>
      </c>
    </row>
    <row r="463" spans="1:9" x14ac:dyDescent="0.25">
      <c r="A463" s="96" t="s">
        <v>88</v>
      </c>
      <c r="B463" s="96">
        <v>18</v>
      </c>
      <c r="C463" s="96" t="s">
        <v>167</v>
      </c>
      <c r="D463" s="97">
        <v>5.0929624807820248</v>
      </c>
      <c r="E463" s="98">
        <v>1.5</v>
      </c>
      <c r="F463" s="98">
        <v>0.1</v>
      </c>
      <c r="G463" s="96" t="s">
        <v>153</v>
      </c>
      <c r="H463" s="36">
        <f t="shared" si="91"/>
        <v>13.035280163655273</v>
      </c>
      <c r="I463" s="51">
        <f t="shared" si="90"/>
        <v>6.5176400818276359E-2</v>
      </c>
    </row>
    <row r="464" spans="1:9" x14ac:dyDescent="0.25">
      <c r="A464" s="96" t="s">
        <v>88</v>
      </c>
      <c r="B464" s="96">
        <v>19</v>
      </c>
      <c r="C464" s="96" t="s">
        <v>167</v>
      </c>
      <c r="D464" s="97">
        <v>7.0028234110752834</v>
      </c>
      <c r="E464" s="98">
        <v>2.5</v>
      </c>
      <c r="F464" s="98">
        <v>0.1</v>
      </c>
      <c r="G464" s="96" t="s">
        <v>153</v>
      </c>
      <c r="H464" s="36">
        <f t="shared" si="91"/>
        <v>25.248088908650967</v>
      </c>
      <c r="I464" s="51">
        <f t="shared" si="90"/>
        <v>0.12624044454325481</v>
      </c>
    </row>
    <row r="465" spans="1:9" x14ac:dyDescent="0.25">
      <c r="A465" s="96" t="s">
        <v>88</v>
      </c>
      <c r="B465" s="96">
        <v>20</v>
      </c>
      <c r="C465" s="96" t="s">
        <v>167</v>
      </c>
      <c r="D465" s="97">
        <v>14.005646822150567</v>
      </c>
      <c r="E465" s="98">
        <v>1.3</v>
      </c>
      <c r="F465" s="98">
        <v>0.1</v>
      </c>
      <c r="G465" s="96" t="s">
        <v>153</v>
      </c>
      <c r="H465" s="36">
        <f t="shared" si="91"/>
        <v>10.502786144112589</v>
      </c>
      <c r="I465" s="51">
        <f t="shared" si="90"/>
        <v>5.2513930720562936E-2</v>
      </c>
    </row>
    <row r="466" spans="1:9" x14ac:dyDescent="0.25">
      <c r="A466" s="96" t="s">
        <v>88</v>
      </c>
      <c r="B466" s="96">
        <v>21</v>
      </c>
      <c r="C466" s="96" t="s">
        <v>167</v>
      </c>
      <c r="D466" s="97">
        <v>3.8197218605865184</v>
      </c>
      <c r="E466" s="98">
        <v>1</v>
      </c>
      <c r="F466" s="98">
        <v>0.1</v>
      </c>
      <c r="G466" s="96" t="s">
        <v>153</v>
      </c>
      <c r="H466" s="36">
        <f t="shared" si="91"/>
        <v>6.6660000000000004</v>
      </c>
      <c r="I466" s="51">
        <f t="shared" si="90"/>
        <v>3.3329999999999999E-2</v>
      </c>
    </row>
    <row r="467" spans="1:9" x14ac:dyDescent="0.25">
      <c r="A467" s="96" t="s">
        <v>88</v>
      </c>
      <c r="B467" s="96">
        <v>22</v>
      </c>
      <c r="C467" s="96" t="s">
        <v>167</v>
      </c>
      <c r="D467" s="97">
        <v>3.1831015504887654</v>
      </c>
      <c r="E467" s="98">
        <v>0.8</v>
      </c>
      <c r="F467" s="98">
        <v>0.1</v>
      </c>
      <c r="G467" s="96" t="s">
        <v>153</v>
      </c>
      <c r="H467" s="36">
        <f t="shared" si="91"/>
        <v>4.1061143275114738</v>
      </c>
      <c r="I467" s="51">
        <f t="shared" si="90"/>
        <v>2.0530571637557369E-2</v>
      </c>
    </row>
    <row r="468" spans="1:9" x14ac:dyDescent="0.25">
      <c r="A468" s="96" t="s">
        <v>88</v>
      </c>
      <c r="B468" s="96">
        <v>23</v>
      </c>
      <c r="C468" s="96" t="s">
        <v>167</v>
      </c>
      <c r="D468" s="97">
        <v>3.8197218605865184</v>
      </c>
      <c r="E468" s="98">
        <v>1</v>
      </c>
      <c r="F468" s="98">
        <v>0.1</v>
      </c>
      <c r="G468" s="96" t="s">
        <v>153</v>
      </c>
      <c r="H468" s="36">
        <f t="shared" si="91"/>
        <v>6.6660000000000004</v>
      </c>
      <c r="I468" s="51">
        <f t="shared" si="90"/>
        <v>3.3329999999999999E-2</v>
      </c>
    </row>
    <row r="469" spans="1:9" x14ac:dyDescent="0.25">
      <c r="A469" s="96" t="s">
        <v>88</v>
      </c>
      <c r="B469" s="96">
        <v>24</v>
      </c>
      <c r="C469" s="96" t="s">
        <v>167</v>
      </c>
      <c r="D469" s="97">
        <v>5.0929624807820248</v>
      </c>
      <c r="E469" s="98">
        <v>2.5</v>
      </c>
      <c r="F469" s="98">
        <v>0.1</v>
      </c>
      <c r="G469" s="96" t="s">
        <v>153</v>
      </c>
      <c r="H469" s="36">
        <f t="shared" si="91"/>
        <v>25.248088908650967</v>
      </c>
      <c r="I469" s="51">
        <f t="shared" si="90"/>
        <v>0.12624044454325481</v>
      </c>
    </row>
    <row r="470" spans="1:9" x14ac:dyDescent="0.25">
      <c r="A470" s="96" t="s">
        <v>88</v>
      </c>
      <c r="B470" s="96">
        <v>25</v>
      </c>
      <c r="C470" s="96" t="s">
        <v>167</v>
      </c>
      <c r="D470" s="97">
        <v>6.3662031009775308</v>
      </c>
      <c r="E470" s="98">
        <v>2</v>
      </c>
      <c r="F470" s="98">
        <v>0.1</v>
      </c>
      <c r="G470" s="96" t="s">
        <v>153</v>
      </c>
      <c r="H470" s="36">
        <f t="shared" si="91"/>
        <v>19.238790948127587</v>
      </c>
      <c r="I470" s="51">
        <f t="shared" si="90"/>
        <v>9.6193954740637924E-2</v>
      </c>
    </row>
    <row r="471" spans="1:9" x14ac:dyDescent="0.25">
      <c r="A471" s="96" t="s">
        <v>88</v>
      </c>
      <c r="B471" s="96">
        <v>26</v>
      </c>
      <c r="C471" s="96" t="s">
        <v>167</v>
      </c>
      <c r="D471" s="97">
        <v>4.7746523257331477</v>
      </c>
      <c r="E471" s="98">
        <v>1.4</v>
      </c>
      <c r="F471" s="98">
        <v>0.1</v>
      </c>
      <c r="G471" s="96" t="s">
        <v>153</v>
      </c>
      <c r="H471" s="36">
        <f t="shared" si="91"/>
        <v>11.772278389724189</v>
      </c>
      <c r="I471" s="51">
        <f t="shared" si="90"/>
        <v>5.8861391948620945E-2</v>
      </c>
    </row>
    <row r="472" spans="1:9" x14ac:dyDescent="0.25">
      <c r="A472" s="96" t="s">
        <v>88</v>
      </c>
      <c r="B472" s="96">
        <v>27</v>
      </c>
      <c r="C472" s="96" t="s">
        <v>167</v>
      </c>
      <c r="D472" s="97">
        <v>7.3211335661241606</v>
      </c>
      <c r="E472" s="98">
        <v>2.5</v>
      </c>
      <c r="F472" s="98">
        <v>0.1</v>
      </c>
      <c r="G472" s="96" t="s">
        <v>153</v>
      </c>
      <c r="H472" s="36">
        <f t="shared" si="91"/>
        <v>25.248088908650967</v>
      </c>
      <c r="I472" s="51">
        <f t="shared" ref="I472:I477" si="92">(H472/1000)*0.5/F472</f>
        <v>0.12624044454325481</v>
      </c>
    </row>
    <row r="473" spans="1:9" x14ac:dyDescent="0.25">
      <c r="A473" s="96" t="s">
        <v>88</v>
      </c>
      <c r="B473" s="96">
        <v>28</v>
      </c>
      <c r="C473" s="96" t="s">
        <v>167</v>
      </c>
      <c r="D473" s="97">
        <v>7.9577538762219131</v>
      </c>
      <c r="E473" s="98">
        <v>2.5</v>
      </c>
      <c r="F473" s="98">
        <v>0.1</v>
      </c>
      <c r="G473" s="96" t="s">
        <v>153</v>
      </c>
      <c r="H473" s="36">
        <f t="shared" si="91"/>
        <v>25.248088908650967</v>
      </c>
      <c r="I473" s="51">
        <f t="shared" si="92"/>
        <v>0.12624044454325481</v>
      </c>
    </row>
    <row r="474" spans="1:9" x14ac:dyDescent="0.25">
      <c r="A474" s="96" t="s">
        <v>88</v>
      </c>
      <c r="B474" s="96">
        <v>29</v>
      </c>
      <c r="C474" s="96" t="s">
        <v>167</v>
      </c>
      <c r="D474" s="97">
        <v>5.7295827908797774</v>
      </c>
      <c r="E474" s="98">
        <v>1.6</v>
      </c>
      <c r="F474" s="98">
        <v>0.1</v>
      </c>
      <c r="G474" s="96" t="s">
        <v>153</v>
      </c>
      <c r="H474" s="36">
        <f t="shared" si="91"/>
        <v>14.291221054605082</v>
      </c>
      <c r="I474" s="51">
        <f t="shared" si="92"/>
        <v>7.14561052730254E-2</v>
      </c>
    </row>
    <row r="475" spans="1:9" x14ac:dyDescent="0.25">
      <c r="A475" s="96" t="s">
        <v>88</v>
      </c>
      <c r="B475" s="96">
        <v>30</v>
      </c>
      <c r="C475" s="96" t="s">
        <v>167</v>
      </c>
      <c r="D475" s="97">
        <v>3.1831015504887654</v>
      </c>
      <c r="E475" s="98">
        <v>1</v>
      </c>
      <c r="F475" s="98">
        <v>0.1</v>
      </c>
      <c r="G475" s="96" t="s">
        <v>153</v>
      </c>
      <c r="H475" s="36">
        <f t="shared" si="91"/>
        <v>6.6660000000000004</v>
      </c>
      <c r="I475" s="51">
        <f t="shared" si="92"/>
        <v>3.3329999999999999E-2</v>
      </c>
    </row>
    <row r="476" spans="1:9" x14ac:dyDescent="0.25">
      <c r="A476" s="96" t="s">
        <v>88</v>
      </c>
      <c r="B476" s="96">
        <v>31</v>
      </c>
      <c r="C476" s="96" t="s">
        <v>167</v>
      </c>
      <c r="D476" s="97">
        <v>7.6394437211730368</v>
      </c>
      <c r="E476" s="98">
        <v>2.5</v>
      </c>
      <c r="F476" s="98">
        <v>0.1</v>
      </c>
      <c r="G476" s="96" t="s">
        <v>153</v>
      </c>
      <c r="H476" s="36">
        <f t="shared" si="91"/>
        <v>25.248088908650967</v>
      </c>
      <c r="I476" s="51">
        <f t="shared" si="92"/>
        <v>0.12624044454325481</v>
      </c>
    </row>
    <row r="477" spans="1:9" x14ac:dyDescent="0.25">
      <c r="A477" s="96" t="s">
        <v>88</v>
      </c>
      <c r="B477" s="96">
        <v>32</v>
      </c>
      <c r="C477" s="96" t="s">
        <v>167</v>
      </c>
      <c r="D477" s="97">
        <v>10.18592496156405</v>
      </c>
      <c r="E477" s="98">
        <v>2.2000000000000002</v>
      </c>
      <c r="F477" s="98">
        <v>0.1</v>
      </c>
      <c r="G477" s="96" t="s">
        <v>153</v>
      </c>
      <c r="H477" s="36">
        <f t="shared" si="91"/>
        <v>21.665638337338709</v>
      </c>
      <c r="I477" s="51">
        <f t="shared" si="92"/>
        <v>0.10832819168669354</v>
      </c>
    </row>
  </sheetData>
  <autoFilter ref="A1:I477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zoomScale="97" zoomScaleNormal="97" workbookViewId="0">
      <pane ySplit="2" topLeftCell="A22" activePane="bottomLeft" state="frozen"/>
      <selection pane="bottomLeft" activeCell="M3" sqref="M3"/>
    </sheetView>
  </sheetViews>
  <sheetFormatPr baseColWidth="10" defaultColWidth="11.42578125" defaultRowHeight="15" x14ac:dyDescent="0.25"/>
  <cols>
    <col min="1" max="1" width="5.7109375" style="33" customWidth="1"/>
    <col min="2" max="2" width="9" customWidth="1"/>
    <col min="3" max="3" width="12.5703125" bestFit="1" customWidth="1"/>
    <col min="4" max="4" width="15" bestFit="1" customWidth="1"/>
  </cols>
  <sheetData>
    <row r="1" spans="1:14" ht="15.75" thickBot="1" x14ac:dyDescent="0.3">
      <c r="C1" s="133" t="s">
        <v>21</v>
      </c>
      <c r="D1" s="134"/>
      <c r="E1" s="134" t="s">
        <v>22</v>
      </c>
      <c r="F1" s="134"/>
      <c r="G1" s="134" t="s">
        <v>47</v>
      </c>
      <c r="H1" s="134"/>
      <c r="I1" s="135" t="s">
        <v>23</v>
      </c>
      <c r="J1" s="135"/>
      <c r="K1" s="135" t="s">
        <v>24</v>
      </c>
      <c r="L1" s="136"/>
      <c r="M1" s="131" t="s">
        <v>46</v>
      </c>
      <c r="N1" s="132"/>
    </row>
    <row r="2" spans="1:14" ht="15.75" thickBot="1" x14ac:dyDescent="0.3">
      <c r="A2" s="111" t="s">
        <v>28</v>
      </c>
      <c r="B2" s="75" t="s">
        <v>25</v>
      </c>
      <c r="C2" s="68" t="s">
        <v>26</v>
      </c>
      <c r="D2" s="69" t="s">
        <v>27</v>
      </c>
      <c r="E2" s="69" t="s">
        <v>26</v>
      </c>
      <c r="F2" s="69" t="s">
        <v>27</v>
      </c>
      <c r="G2" s="69" t="s">
        <v>26</v>
      </c>
      <c r="H2" s="69" t="s">
        <v>27</v>
      </c>
      <c r="I2" s="70" t="s">
        <v>26</v>
      </c>
      <c r="J2" s="70" t="s">
        <v>27</v>
      </c>
      <c r="K2" s="70" t="s">
        <v>26</v>
      </c>
      <c r="L2" s="71" t="s">
        <v>27</v>
      </c>
      <c r="M2" s="72" t="s">
        <v>26</v>
      </c>
      <c r="N2" s="73" t="s">
        <v>27</v>
      </c>
    </row>
    <row r="3" spans="1:14" ht="15.75" x14ac:dyDescent="0.25">
      <c r="A3" s="22">
        <v>1</v>
      </c>
      <c r="B3" s="74" t="s">
        <v>48</v>
      </c>
      <c r="C3" s="60">
        <v>1.2</v>
      </c>
      <c r="D3" s="61">
        <v>1.8</v>
      </c>
      <c r="E3" s="62">
        <v>42</v>
      </c>
      <c r="F3" s="63">
        <v>180</v>
      </c>
      <c r="G3" s="60">
        <v>7.3000000000000007</v>
      </c>
      <c r="H3" s="63">
        <v>34.5</v>
      </c>
      <c r="I3" s="64">
        <f>G3/E3</f>
        <v>0.17380952380952383</v>
      </c>
      <c r="J3" s="64">
        <f>H3/F3</f>
        <v>0.19166666666666668</v>
      </c>
      <c r="K3" s="64">
        <f>I3*C3</f>
        <v>0.2085714285714286</v>
      </c>
      <c r="L3" s="65">
        <f>J3*D3</f>
        <v>0.34500000000000003</v>
      </c>
      <c r="M3" s="66">
        <f>K3*0.5*10</f>
        <v>1.0428571428571429</v>
      </c>
      <c r="N3" s="67">
        <f>L3*0.5*10</f>
        <v>1.7250000000000001</v>
      </c>
    </row>
    <row r="4" spans="1:14" ht="15.75" x14ac:dyDescent="0.25">
      <c r="A4" s="22">
        <v>2</v>
      </c>
      <c r="B4" s="41" t="s">
        <v>49</v>
      </c>
      <c r="C4" s="22">
        <v>0.12</v>
      </c>
      <c r="D4" s="54">
        <v>1.6</v>
      </c>
      <c r="E4" s="52">
        <v>35</v>
      </c>
      <c r="F4" s="56">
        <v>72</v>
      </c>
      <c r="G4" s="22">
        <v>8.5</v>
      </c>
      <c r="H4" s="55">
        <v>18.5</v>
      </c>
      <c r="I4" s="53">
        <f t="shared" ref="I4:I44" si="0">G4/E4</f>
        <v>0.24285714285714285</v>
      </c>
      <c r="J4" s="53">
        <f t="shared" ref="J4:J44" si="1">H4/F4</f>
        <v>0.25694444444444442</v>
      </c>
      <c r="K4" s="53">
        <f t="shared" ref="K4:K44" si="2">I4*C4</f>
        <v>2.914285714285714E-2</v>
      </c>
      <c r="L4" s="57">
        <f t="shared" ref="L4:L44" si="3">J4*D4</f>
        <v>0.41111111111111109</v>
      </c>
      <c r="M4" s="58">
        <f t="shared" ref="M4:M44" si="4">K4*0.5*10</f>
        <v>0.14571428571428571</v>
      </c>
      <c r="N4" s="59">
        <f t="shared" ref="N4:N44" si="5">L4*0.5*10</f>
        <v>2.0555555555555554</v>
      </c>
    </row>
    <row r="5" spans="1:14" ht="15.75" x14ac:dyDescent="0.25">
      <c r="A5" s="22">
        <v>3</v>
      </c>
      <c r="B5" s="41" t="s">
        <v>50</v>
      </c>
      <c r="C5" s="22">
        <v>0.28999999999999998</v>
      </c>
      <c r="D5" s="54">
        <v>2.72</v>
      </c>
      <c r="E5" s="52">
        <v>63.9</v>
      </c>
      <c r="F5" s="56">
        <v>117.7</v>
      </c>
      <c r="G5" s="22">
        <v>10.7</v>
      </c>
      <c r="H5" s="55">
        <v>24.5</v>
      </c>
      <c r="I5" s="53">
        <f t="shared" si="0"/>
        <v>0.1674491392801252</v>
      </c>
      <c r="J5" s="53">
        <f t="shared" si="1"/>
        <v>0.20815632965165676</v>
      </c>
      <c r="K5" s="53">
        <f t="shared" si="2"/>
        <v>4.8560250391236306E-2</v>
      </c>
      <c r="L5" s="57">
        <f t="shared" si="3"/>
        <v>0.56618521665250643</v>
      </c>
      <c r="M5" s="58">
        <f t="shared" si="4"/>
        <v>0.24280125195618152</v>
      </c>
      <c r="N5" s="59">
        <f t="shared" si="5"/>
        <v>2.8309260832625323</v>
      </c>
    </row>
    <row r="6" spans="1:14" ht="15.75" x14ac:dyDescent="0.25">
      <c r="A6" s="22">
        <v>4</v>
      </c>
      <c r="B6" s="41" t="s">
        <v>51</v>
      </c>
      <c r="C6" s="22">
        <v>0.35</v>
      </c>
      <c r="D6" s="54">
        <v>1.6</v>
      </c>
      <c r="E6" s="52">
        <v>52</v>
      </c>
      <c r="F6" s="56">
        <v>95</v>
      </c>
      <c r="G6" s="22">
        <v>11.100000000000001</v>
      </c>
      <c r="H6" s="55">
        <v>22</v>
      </c>
      <c r="I6" s="53">
        <f t="shared" si="0"/>
        <v>0.21346153846153848</v>
      </c>
      <c r="J6" s="53">
        <f t="shared" si="1"/>
        <v>0.23157894736842105</v>
      </c>
      <c r="K6" s="53">
        <f t="shared" si="2"/>
        <v>7.4711538461538468E-2</v>
      </c>
      <c r="L6" s="57">
        <f t="shared" si="3"/>
        <v>0.3705263157894737</v>
      </c>
      <c r="M6" s="58">
        <f t="shared" si="4"/>
        <v>0.37355769230769231</v>
      </c>
      <c r="N6" s="59">
        <f t="shared" si="5"/>
        <v>1.8526315789473684</v>
      </c>
    </row>
    <row r="7" spans="1:14" ht="15.75" x14ac:dyDescent="0.25">
      <c r="A7" s="22">
        <v>5</v>
      </c>
      <c r="B7" s="41" t="s">
        <v>52</v>
      </c>
      <c r="C7" s="22">
        <v>0.44</v>
      </c>
      <c r="D7" s="54">
        <v>2</v>
      </c>
      <c r="E7" s="52">
        <v>45</v>
      </c>
      <c r="F7" s="56">
        <v>85</v>
      </c>
      <c r="G7" s="22">
        <v>15.3</v>
      </c>
      <c r="H7" s="55">
        <v>22</v>
      </c>
      <c r="I7" s="53">
        <f t="shared" si="0"/>
        <v>0.34</v>
      </c>
      <c r="J7" s="53">
        <f t="shared" si="1"/>
        <v>0.25882352941176473</v>
      </c>
      <c r="K7" s="53">
        <f t="shared" si="2"/>
        <v>0.14960000000000001</v>
      </c>
      <c r="L7" s="57">
        <f t="shared" si="3"/>
        <v>0.51764705882352946</v>
      </c>
      <c r="M7" s="58">
        <f t="shared" si="4"/>
        <v>0.748</v>
      </c>
      <c r="N7" s="59">
        <f t="shared" si="5"/>
        <v>2.5882352941176472</v>
      </c>
    </row>
    <row r="8" spans="1:14" ht="15.75" x14ac:dyDescent="0.25">
      <c r="A8" s="22">
        <v>6</v>
      </c>
      <c r="B8" s="41" t="s">
        <v>53</v>
      </c>
      <c r="C8" s="22">
        <v>0.28999999999999998</v>
      </c>
      <c r="D8" s="54">
        <v>2.1</v>
      </c>
      <c r="E8" s="52">
        <v>57.5</v>
      </c>
      <c r="F8" s="56">
        <v>97.1</v>
      </c>
      <c r="G8" s="22">
        <v>9.3000000000000007</v>
      </c>
      <c r="H8" s="55">
        <v>26.1</v>
      </c>
      <c r="I8" s="53">
        <f t="shared" si="0"/>
        <v>0.16173913043478261</v>
      </c>
      <c r="J8" s="53">
        <f t="shared" si="1"/>
        <v>0.26879505664263648</v>
      </c>
      <c r="K8" s="53">
        <f t="shared" si="2"/>
        <v>4.6904347826086955E-2</v>
      </c>
      <c r="L8" s="57">
        <f t="shared" si="3"/>
        <v>0.56446961894953662</v>
      </c>
      <c r="M8" s="58">
        <f t="shared" si="4"/>
        <v>0.23452173913043478</v>
      </c>
      <c r="N8" s="59">
        <f t="shared" si="5"/>
        <v>2.8223480947476833</v>
      </c>
    </row>
    <row r="9" spans="1:14" ht="15.75" x14ac:dyDescent="0.25">
      <c r="A9" s="22">
        <v>7</v>
      </c>
      <c r="B9" s="41" t="s">
        <v>54</v>
      </c>
      <c r="C9" s="22">
        <v>0.19500000000000001</v>
      </c>
      <c r="D9" s="54">
        <v>3</v>
      </c>
      <c r="E9" s="52">
        <v>46</v>
      </c>
      <c r="F9" s="56">
        <v>120</v>
      </c>
      <c r="G9" s="22">
        <v>8.8000000000000007</v>
      </c>
      <c r="H9" s="55">
        <v>26.1</v>
      </c>
      <c r="I9" s="53">
        <f t="shared" si="0"/>
        <v>0.19130434782608696</v>
      </c>
      <c r="J9" s="53">
        <f t="shared" si="1"/>
        <v>0.2175</v>
      </c>
      <c r="K9" s="53">
        <f t="shared" si="2"/>
        <v>3.7304347826086957E-2</v>
      </c>
      <c r="L9" s="57">
        <f t="shared" si="3"/>
        <v>0.65249999999999997</v>
      </c>
      <c r="M9" s="58">
        <f t="shared" si="4"/>
        <v>0.18652173913043479</v>
      </c>
      <c r="N9" s="59">
        <f t="shared" si="5"/>
        <v>3.2624999999999997</v>
      </c>
    </row>
    <row r="10" spans="1:14" ht="15.75" x14ac:dyDescent="0.25">
      <c r="A10" s="22">
        <v>8</v>
      </c>
      <c r="B10" s="41" t="s">
        <v>55</v>
      </c>
      <c r="C10" s="22">
        <v>0.16</v>
      </c>
      <c r="D10" s="54">
        <v>2.9</v>
      </c>
      <c r="E10" s="52">
        <v>22</v>
      </c>
      <c r="F10" s="56">
        <v>125</v>
      </c>
      <c r="G10" s="28">
        <v>3.8000000000000007</v>
      </c>
      <c r="H10" s="55">
        <v>28.6</v>
      </c>
      <c r="I10" s="53">
        <f t="shared" si="0"/>
        <v>0.17272727272727276</v>
      </c>
      <c r="J10" s="53">
        <f t="shared" si="1"/>
        <v>0.2288</v>
      </c>
      <c r="K10" s="53">
        <f t="shared" si="2"/>
        <v>2.7636363636363643E-2</v>
      </c>
      <c r="L10" s="57">
        <f t="shared" si="3"/>
        <v>0.66352</v>
      </c>
      <c r="M10" s="58">
        <f t="shared" si="4"/>
        <v>0.13818181818181821</v>
      </c>
      <c r="N10" s="59">
        <f t="shared" si="5"/>
        <v>3.3176000000000001</v>
      </c>
    </row>
    <row r="11" spans="1:14" ht="15.75" x14ac:dyDescent="0.25">
      <c r="A11" s="22">
        <v>9</v>
      </c>
      <c r="B11" s="41" t="s">
        <v>56</v>
      </c>
      <c r="C11" s="22">
        <v>0.128</v>
      </c>
      <c r="D11" s="54">
        <v>1.5</v>
      </c>
      <c r="E11" s="52">
        <v>40</v>
      </c>
      <c r="F11" s="56">
        <v>135</v>
      </c>
      <c r="G11" s="28">
        <v>5</v>
      </c>
      <c r="H11" s="55">
        <v>26.299999999999997</v>
      </c>
      <c r="I11" s="53">
        <f t="shared" si="0"/>
        <v>0.125</v>
      </c>
      <c r="J11" s="53">
        <f t="shared" si="1"/>
        <v>0.1948148148148148</v>
      </c>
      <c r="K11" s="53">
        <f t="shared" si="2"/>
        <v>1.6E-2</v>
      </c>
      <c r="L11" s="57">
        <f t="shared" si="3"/>
        <v>0.29222222222222222</v>
      </c>
      <c r="M11" s="58">
        <f t="shared" si="4"/>
        <v>0.08</v>
      </c>
      <c r="N11" s="59">
        <f t="shared" si="5"/>
        <v>1.461111111111111</v>
      </c>
    </row>
    <row r="12" spans="1:14" ht="15.75" x14ac:dyDescent="0.25">
      <c r="A12" s="22">
        <v>10</v>
      </c>
      <c r="B12" s="41" t="s">
        <v>57</v>
      </c>
      <c r="C12" s="22">
        <v>0.28000000000000003</v>
      </c>
      <c r="D12" s="54">
        <v>2.2999999999999998</v>
      </c>
      <c r="E12" s="52">
        <v>40</v>
      </c>
      <c r="F12" s="56">
        <v>115</v>
      </c>
      <c r="G12" s="28">
        <v>5.8000000000000007</v>
      </c>
      <c r="H12" s="55">
        <v>26</v>
      </c>
      <c r="I12" s="53">
        <f t="shared" si="0"/>
        <v>0.14500000000000002</v>
      </c>
      <c r="J12" s="53">
        <f t="shared" si="1"/>
        <v>0.22608695652173913</v>
      </c>
      <c r="K12" s="53">
        <f t="shared" si="2"/>
        <v>4.0600000000000011E-2</v>
      </c>
      <c r="L12" s="57">
        <f t="shared" si="3"/>
        <v>0.51999999999999991</v>
      </c>
      <c r="M12" s="58">
        <f t="shared" si="4"/>
        <v>0.20300000000000007</v>
      </c>
      <c r="N12" s="59">
        <f t="shared" si="5"/>
        <v>2.5999999999999996</v>
      </c>
    </row>
    <row r="13" spans="1:14" ht="15.75" x14ac:dyDescent="0.25">
      <c r="A13" s="22">
        <v>11</v>
      </c>
      <c r="B13" s="41" t="s">
        <v>58</v>
      </c>
      <c r="C13" s="22">
        <v>0.115</v>
      </c>
      <c r="D13" s="54">
        <v>5.5</v>
      </c>
      <c r="E13" s="52">
        <v>22</v>
      </c>
      <c r="F13" s="56">
        <v>135</v>
      </c>
      <c r="G13" s="28">
        <v>5</v>
      </c>
      <c r="H13" s="55">
        <v>25.6</v>
      </c>
      <c r="I13" s="53">
        <f t="shared" si="0"/>
        <v>0.22727272727272727</v>
      </c>
      <c r="J13" s="53">
        <f t="shared" si="1"/>
        <v>0.18962962962962965</v>
      </c>
      <c r="K13" s="53">
        <f t="shared" si="2"/>
        <v>2.6136363636363638E-2</v>
      </c>
      <c r="L13" s="57">
        <f t="shared" si="3"/>
        <v>1.0429629629629631</v>
      </c>
      <c r="M13" s="58">
        <f t="shared" si="4"/>
        <v>0.13068181818181818</v>
      </c>
      <c r="N13" s="59">
        <f t="shared" si="5"/>
        <v>5.2148148148148152</v>
      </c>
    </row>
    <row r="14" spans="1:14" ht="15.75" x14ac:dyDescent="0.25">
      <c r="A14" s="22">
        <v>12</v>
      </c>
      <c r="B14" s="41" t="s">
        <v>59</v>
      </c>
      <c r="C14" s="22">
        <v>0.27500000000000002</v>
      </c>
      <c r="D14" s="54">
        <v>2.8</v>
      </c>
      <c r="E14" s="52">
        <v>45</v>
      </c>
      <c r="F14" s="56">
        <v>108</v>
      </c>
      <c r="G14" s="22">
        <v>6.5</v>
      </c>
      <c r="H14" s="55">
        <v>25.6</v>
      </c>
      <c r="I14" s="53">
        <f t="shared" si="0"/>
        <v>0.14444444444444443</v>
      </c>
      <c r="J14" s="53">
        <f t="shared" si="1"/>
        <v>0.23703703703703705</v>
      </c>
      <c r="K14" s="53">
        <f t="shared" si="2"/>
        <v>3.9722222222222221E-2</v>
      </c>
      <c r="L14" s="57">
        <f t="shared" si="3"/>
        <v>0.66370370370370368</v>
      </c>
      <c r="M14" s="58">
        <f t="shared" si="4"/>
        <v>0.1986111111111111</v>
      </c>
      <c r="N14" s="59">
        <f t="shared" si="5"/>
        <v>3.3185185185185184</v>
      </c>
    </row>
    <row r="15" spans="1:14" ht="15.75" x14ac:dyDescent="0.25">
      <c r="A15" s="22">
        <v>13</v>
      </c>
      <c r="B15" s="41" t="s">
        <v>60</v>
      </c>
      <c r="C15" s="22">
        <v>0.19500000000000001</v>
      </c>
      <c r="D15" s="54">
        <v>2.65</v>
      </c>
      <c r="E15" s="52">
        <v>42</v>
      </c>
      <c r="F15" s="56">
        <v>68</v>
      </c>
      <c r="G15" s="22">
        <v>3.3000000000000007</v>
      </c>
      <c r="H15" s="55">
        <v>10.8</v>
      </c>
      <c r="I15" s="53">
        <f t="shared" si="0"/>
        <v>7.8571428571428584E-2</v>
      </c>
      <c r="J15" s="53">
        <f t="shared" si="1"/>
        <v>0.15882352941176472</v>
      </c>
      <c r="K15" s="53">
        <f t="shared" si="2"/>
        <v>1.5321428571428574E-2</v>
      </c>
      <c r="L15" s="57">
        <f t="shared" si="3"/>
        <v>0.42088235294117649</v>
      </c>
      <c r="M15" s="58">
        <f t="shared" si="4"/>
        <v>7.6607142857142874E-2</v>
      </c>
      <c r="N15" s="59">
        <f t="shared" si="5"/>
        <v>2.1044117647058824</v>
      </c>
    </row>
    <row r="16" spans="1:14" ht="15.75" x14ac:dyDescent="0.25">
      <c r="A16" s="22">
        <v>14</v>
      </c>
      <c r="B16" s="41" t="s">
        <v>61</v>
      </c>
      <c r="C16" s="22">
        <v>0.4</v>
      </c>
      <c r="D16" s="54">
        <v>2.2000000000000002</v>
      </c>
      <c r="E16" s="52">
        <v>38</v>
      </c>
      <c r="F16" s="56">
        <v>130</v>
      </c>
      <c r="G16" s="22">
        <v>6.1999999999999993</v>
      </c>
      <c r="H16" s="55">
        <v>27.799999999999997</v>
      </c>
      <c r="I16" s="53">
        <f t="shared" si="0"/>
        <v>0.16315789473684209</v>
      </c>
      <c r="J16" s="53">
        <f t="shared" si="1"/>
        <v>0.21384615384615382</v>
      </c>
      <c r="K16" s="53">
        <f t="shared" si="2"/>
        <v>6.5263157894736842E-2</v>
      </c>
      <c r="L16" s="57">
        <f t="shared" si="3"/>
        <v>0.47046153846153843</v>
      </c>
      <c r="M16" s="58">
        <f t="shared" si="4"/>
        <v>0.32631578947368423</v>
      </c>
      <c r="N16" s="59">
        <f t="shared" si="5"/>
        <v>2.3523076923076922</v>
      </c>
    </row>
    <row r="17" spans="1:14" ht="15.75" x14ac:dyDescent="0.25">
      <c r="A17" s="22">
        <v>15</v>
      </c>
      <c r="B17" s="41" t="s">
        <v>62</v>
      </c>
      <c r="C17" s="22">
        <v>0.95</v>
      </c>
      <c r="D17" s="54">
        <v>1.2</v>
      </c>
      <c r="E17" s="22">
        <v>26</v>
      </c>
      <c r="F17" s="56">
        <v>61</v>
      </c>
      <c r="G17" s="22">
        <v>4.4000000000000004</v>
      </c>
      <c r="H17" s="55">
        <v>14.100000000000001</v>
      </c>
      <c r="I17" s="53">
        <f t="shared" si="0"/>
        <v>0.16923076923076924</v>
      </c>
      <c r="J17" s="53">
        <f t="shared" si="1"/>
        <v>0.23114754098360657</v>
      </c>
      <c r="K17" s="53">
        <f t="shared" si="2"/>
        <v>0.16076923076923078</v>
      </c>
      <c r="L17" s="57">
        <f t="shared" si="3"/>
        <v>0.27737704918032785</v>
      </c>
      <c r="M17" s="58">
        <f t="shared" si="4"/>
        <v>0.80384615384615388</v>
      </c>
      <c r="N17" s="59">
        <f t="shared" si="5"/>
        <v>1.3868852459016392</v>
      </c>
    </row>
    <row r="18" spans="1:14" ht="15.75" x14ac:dyDescent="0.25">
      <c r="A18" s="22">
        <v>16</v>
      </c>
      <c r="B18" s="41" t="s">
        <v>63</v>
      </c>
      <c r="C18" s="22">
        <v>0.16</v>
      </c>
      <c r="D18" s="54">
        <v>2.85</v>
      </c>
      <c r="E18" s="22">
        <v>26</v>
      </c>
      <c r="F18" s="56">
        <v>82</v>
      </c>
      <c r="G18" s="22">
        <v>3.8000000000000007</v>
      </c>
      <c r="H18" s="55">
        <v>14.100000000000001</v>
      </c>
      <c r="I18" s="53">
        <f t="shared" si="0"/>
        <v>0.14615384615384619</v>
      </c>
      <c r="J18" s="53">
        <f t="shared" si="1"/>
        <v>0.17195121951219514</v>
      </c>
      <c r="K18" s="53">
        <f t="shared" si="2"/>
        <v>2.3384615384615393E-2</v>
      </c>
      <c r="L18" s="57">
        <f t="shared" si="3"/>
        <v>0.49006097560975614</v>
      </c>
      <c r="M18" s="58">
        <f t="shared" si="4"/>
        <v>0.11692307692307696</v>
      </c>
      <c r="N18" s="59">
        <f t="shared" si="5"/>
        <v>2.4503048780487808</v>
      </c>
    </row>
    <row r="19" spans="1:14" ht="15.75" x14ac:dyDescent="0.25">
      <c r="A19" s="22">
        <v>17</v>
      </c>
      <c r="B19" s="41" t="s">
        <v>64</v>
      </c>
      <c r="C19" s="22">
        <v>0.14799999999999999</v>
      </c>
      <c r="D19" s="54">
        <v>1.95</v>
      </c>
      <c r="E19" s="22">
        <v>22</v>
      </c>
      <c r="F19" s="56">
        <v>84.8</v>
      </c>
      <c r="G19" s="22">
        <v>2.8</v>
      </c>
      <c r="H19" s="55">
        <v>18.399999999999999</v>
      </c>
      <c r="I19" s="53">
        <f t="shared" si="0"/>
        <v>0.12727272727272726</v>
      </c>
      <c r="J19" s="53">
        <f t="shared" si="1"/>
        <v>0.21698113207547168</v>
      </c>
      <c r="K19" s="53">
        <f t="shared" si="2"/>
        <v>1.8836363636363634E-2</v>
      </c>
      <c r="L19" s="57">
        <f t="shared" si="3"/>
        <v>0.42311320754716975</v>
      </c>
      <c r="M19" s="58">
        <f t="shared" si="4"/>
        <v>9.4181818181818172E-2</v>
      </c>
      <c r="N19" s="59">
        <f t="shared" si="5"/>
        <v>2.1155660377358485</v>
      </c>
    </row>
    <row r="20" spans="1:14" ht="15.75" x14ac:dyDescent="0.25">
      <c r="A20" s="22">
        <v>18</v>
      </c>
      <c r="B20" s="41" t="s">
        <v>65</v>
      </c>
      <c r="C20" s="22">
        <v>7.0000000000000007E-2</v>
      </c>
      <c r="D20" s="54">
        <v>1.5</v>
      </c>
      <c r="E20" s="22">
        <v>22</v>
      </c>
      <c r="F20" s="56">
        <v>88</v>
      </c>
      <c r="G20" s="22">
        <v>4.5999999999999996</v>
      </c>
      <c r="H20" s="55">
        <v>21.6</v>
      </c>
      <c r="I20" s="53">
        <f t="shared" si="0"/>
        <v>0.20909090909090908</v>
      </c>
      <c r="J20" s="53">
        <f t="shared" si="1"/>
        <v>0.24545454545454548</v>
      </c>
      <c r="K20" s="53">
        <f t="shared" si="2"/>
        <v>1.4636363636363637E-2</v>
      </c>
      <c r="L20" s="57">
        <f t="shared" si="3"/>
        <v>0.36818181818181822</v>
      </c>
      <c r="M20" s="58">
        <f t="shared" si="4"/>
        <v>7.3181818181818181E-2</v>
      </c>
      <c r="N20" s="59">
        <f t="shared" si="5"/>
        <v>1.8409090909090911</v>
      </c>
    </row>
    <row r="21" spans="1:14" ht="15.75" x14ac:dyDescent="0.25">
      <c r="A21" s="22">
        <v>19</v>
      </c>
      <c r="B21" s="41" t="s">
        <v>66</v>
      </c>
      <c r="C21" s="22">
        <v>2.4700000000000002</v>
      </c>
      <c r="D21" s="54">
        <v>2.8</v>
      </c>
      <c r="E21" s="22">
        <v>35</v>
      </c>
      <c r="F21" s="56">
        <v>110</v>
      </c>
      <c r="G21" s="22">
        <v>7.7000000000000011</v>
      </c>
      <c r="H21" s="55">
        <v>26.2</v>
      </c>
      <c r="I21" s="53">
        <f t="shared" si="0"/>
        <v>0.22000000000000003</v>
      </c>
      <c r="J21" s="53">
        <f t="shared" si="1"/>
        <v>0.23818181818181819</v>
      </c>
      <c r="K21" s="53">
        <f t="shared" si="2"/>
        <v>0.54340000000000011</v>
      </c>
      <c r="L21" s="57">
        <f t="shared" si="3"/>
        <v>0.6669090909090909</v>
      </c>
      <c r="M21" s="58">
        <f t="shared" si="4"/>
        <v>2.7170000000000005</v>
      </c>
      <c r="N21" s="59">
        <f t="shared" si="5"/>
        <v>3.3345454545454545</v>
      </c>
    </row>
    <row r="22" spans="1:14" ht="15.75" x14ac:dyDescent="0.25">
      <c r="A22" s="22">
        <v>20</v>
      </c>
      <c r="B22" s="41" t="s">
        <v>67</v>
      </c>
      <c r="C22" s="22">
        <v>0.152</v>
      </c>
      <c r="D22" s="54">
        <v>1.55</v>
      </c>
      <c r="E22" s="22">
        <v>36</v>
      </c>
      <c r="F22" s="56">
        <v>88</v>
      </c>
      <c r="G22" s="22">
        <v>5.6</v>
      </c>
      <c r="H22" s="55">
        <v>21</v>
      </c>
      <c r="I22" s="53">
        <f t="shared" si="0"/>
        <v>0.15555555555555556</v>
      </c>
      <c r="J22" s="53">
        <f t="shared" si="1"/>
        <v>0.23863636363636365</v>
      </c>
      <c r="K22" s="53">
        <f t="shared" si="2"/>
        <v>2.3644444444444444E-2</v>
      </c>
      <c r="L22" s="57">
        <f t="shared" si="3"/>
        <v>0.36988636363636368</v>
      </c>
      <c r="M22" s="58">
        <f t="shared" si="4"/>
        <v>0.11822222222222221</v>
      </c>
      <c r="N22" s="59">
        <f t="shared" si="5"/>
        <v>1.8494318181818183</v>
      </c>
    </row>
    <row r="23" spans="1:14" ht="15.75" x14ac:dyDescent="0.25">
      <c r="A23" s="22">
        <v>21</v>
      </c>
      <c r="B23" s="41" t="s">
        <v>68</v>
      </c>
      <c r="C23" s="22">
        <v>2.5000000000000001E-2</v>
      </c>
      <c r="D23" s="54">
        <v>1.6</v>
      </c>
      <c r="E23" s="22">
        <v>25</v>
      </c>
      <c r="F23" s="56">
        <v>60</v>
      </c>
      <c r="G23" s="22">
        <v>4.6999999999999993</v>
      </c>
      <c r="H23" s="55">
        <v>12.600000000000001</v>
      </c>
      <c r="I23" s="53">
        <f t="shared" si="0"/>
        <v>0.18799999999999997</v>
      </c>
      <c r="J23" s="53">
        <f t="shared" si="1"/>
        <v>0.21000000000000002</v>
      </c>
      <c r="K23" s="53">
        <f t="shared" si="2"/>
        <v>4.6999999999999993E-3</v>
      </c>
      <c r="L23" s="57">
        <f t="shared" si="3"/>
        <v>0.33600000000000008</v>
      </c>
      <c r="M23" s="58">
        <f t="shared" si="4"/>
        <v>2.3499999999999997E-2</v>
      </c>
      <c r="N23" s="59">
        <f t="shared" si="5"/>
        <v>1.6800000000000004</v>
      </c>
    </row>
    <row r="24" spans="1:14" ht="15.75" x14ac:dyDescent="0.25">
      <c r="A24" s="22">
        <v>22</v>
      </c>
      <c r="B24" s="41" t="s">
        <v>69</v>
      </c>
      <c r="C24" s="22">
        <v>0.105</v>
      </c>
      <c r="D24" s="54">
        <v>2.4500000000000002</v>
      </c>
      <c r="E24" s="22">
        <v>20</v>
      </c>
      <c r="F24" s="56">
        <v>78</v>
      </c>
      <c r="G24" s="22">
        <v>3.5</v>
      </c>
      <c r="H24" s="55">
        <v>22.2</v>
      </c>
      <c r="I24" s="53">
        <f t="shared" si="0"/>
        <v>0.17499999999999999</v>
      </c>
      <c r="J24" s="53">
        <f t="shared" si="1"/>
        <v>0.2846153846153846</v>
      </c>
      <c r="K24" s="53">
        <f t="shared" si="2"/>
        <v>1.8374999999999999E-2</v>
      </c>
      <c r="L24" s="57">
        <f t="shared" si="3"/>
        <v>0.6973076923076923</v>
      </c>
      <c r="M24" s="58">
        <f t="shared" si="4"/>
        <v>9.1874999999999998E-2</v>
      </c>
      <c r="N24" s="59">
        <f t="shared" si="5"/>
        <v>3.4865384615384616</v>
      </c>
    </row>
    <row r="25" spans="1:14" ht="15.75" x14ac:dyDescent="0.25">
      <c r="A25" s="22">
        <v>23</v>
      </c>
      <c r="B25" s="41" t="s">
        <v>70</v>
      </c>
      <c r="C25" s="22">
        <v>0.06</v>
      </c>
      <c r="D25" s="54">
        <v>1.28</v>
      </c>
      <c r="E25" s="22">
        <v>60</v>
      </c>
      <c r="F25" s="56">
        <v>75</v>
      </c>
      <c r="G25" s="22">
        <v>15.2</v>
      </c>
      <c r="H25" s="55">
        <v>18</v>
      </c>
      <c r="I25" s="53">
        <f t="shared" si="0"/>
        <v>0.2533333333333333</v>
      </c>
      <c r="J25" s="53">
        <f t="shared" si="1"/>
        <v>0.24</v>
      </c>
      <c r="K25" s="53">
        <f t="shared" si="2"/>
        <v>1.5199999999999998E-2</v>
      </c>
      <c r="L25" s="57">
        <f t="shared" si="3"/>
        <v>0.30719999999999997</v>
      </c>
      <c r="M25" s="58">
        <f t="shared" si="4"/>
        <v>7.5999999999999984E-2</v>
      </c>
      <c r="N25" s="59">
        <f t="shared" si="5"/>
        <v>1.5359999999999998</v>
      </c>
    </row>
    <row r="26" spans="1:14" ht="15.75" x14ac:dyDescent="0.25">
      <c r="A26" s="22">
        <v>24</v>
      </c>
      <c r="B26" s="41" t="s">
        <v>71</v>
      </c>
      <c r="C26" s="22">
        <v>0.16700000000000001</v>
      </c>
      <c r="D26" s="54">
        <v>2.2999999999999998</v>
      </c>
      <c r="E26" s="22">
        <v>42</v>
      </c>
      <c r="F26" s="56">
        <v>172</v>
      </c>
      <c r="G26" s="22">
        <v>6.6999999999999993</v>
      </c>
      <c r="H26" s="55">
        <v>35.5</v>
      </c>
      <c r="I26" s="53">
        <f t="shared" si="0"/>
        <v>0.15952380952380951</v>
      </c>
      <c r="J26" s="53">
        <f t="shared" si="1"/>
        <v>0.20639534883720931</v>
      </c>
      <c r="K26" s="53">
        <f t="shared" si="2"/>
        <v>2.664047619047619E-2</v>
      </c>
      <c r="L26" s="57">
        <f t="shared" si="3"/>
        <v>0.47470930232558139</v>
      </c>
      <c r="M26" s="58">
        <f t="shared" si="4"/>
        <v>0.13320238095238096</v>
      </c>
      <c r="N26" s="59">
        <f t="shared" si="5"/>
        <v>2.3735465116279069</v>
      </c>
    </row>
    <row r="27" spans="1:14" ht="15.75" x14ac:dyDescent="0.25">
      <c r="A27" s="22">
        <v>25</v>
      </c>
      <c r="B27" s="41" t="s">
        <v>72</v>
      </c>
      <c r="C27" s="22">
        <v>0.27500000000000002</v>
      </c>
      <c r="D27" s="54">
        <v>2.2999999999999998</v>
      </c>
      <c r="E27" s="22">
        <v>48</v>
      </c>
      <c r="F27" s="56">
        <v>180</v>
      </c>
      <c r="G27" s="22">
        <v>7.5</v>
      </c>
      <c r="H27" s="55">
        <v>38.5</v>
      </c>
      <c r="I27" s="53">
        <f t="shared" si="0"/>
        <v>0.15625</v>
      </c>
      <c r="J27" s="53">
        <f t="shared" si="1"/>
        <v>0.21388888888888888</v>
      </c>
      <c r="K27" s="53">
        <f t="shared" si="2"/>
        <v>4.296875E-2</v>
      </c>
      <c r="L27" s="57">
        <f t="shared" si="3"/>
        <v>0.49194444444444441</v>
      </c>
      <c r="M27" s="58">
        <f t="shared" si="4"/>
        <v>0.21484375</v>
      </c>
      <c r="N27" s="59">
        <f t="shared" si="5"/>
        <v>2.4597222222222221</v>
      </c>
    </row>
    <row r="28" spans="1:14" ht="15.75" x14ac:dyDescent="0.25">
      <c r="A28" s="22">
        <v>26</v>
      </c>
      <c r="B28" s="41" t="s">
        <v>73</v>
      </c>
      <c r="C28" s="22">
        <v>0.13</v>
      </c>
      <c r="D28" s="54">
        <v>0.67</v>
      </c>
      <c r="E28" s="22">
        <v>22.25</v>
      </c>
      <c r="F28" s="55">
        <v>110</v>
      </c>
      <c r="G28" s="22">
        <v>5.75</v>
      </c>
      <c r="H28" s="55">
        <v>23.7</v>
      </c>
      <c r="I28" s="53">
        <f t="shared" si="0"/>
        <v>0.25842696629213485</v>
      </c>
      <c r="J28" s="53">
        <f t="shared" si="1"/>
        <v>0.21545454545454545</v>
      </c>
      <c r="K28" s="53">
        <f t="shared" si="2"/>
        <v>3.3595505617977535E-2</v>
      </c>
      <c r="L28" s="57">
        <f t="shared" si="3"/>
        <v>0.14435454545454546</v>
      </c>
      <c r="M28" s="58">
        <f t="shared" si="4"/>
        <v>0.16797752808988767</v>
      </c>
      <c r="N28" s="59">
        <f t="shared" si="5"/>
        <v>0.72177272727272723</v>
      </c>
    </row>
    <row r="29" spans="1:14" ht="15.75" x14ac:dyDescent="0.25">
      <c r="A29" s="22">
        <v>27</v>
      </c>
      <c r="B29" s="41" t="s">
        <v>74</v>
      </c>
      <c r="C29" s="22">
        <v>0.38</v>
      </c>
      <c r="D29" s="54">
        <v>0.95</v>
      </c>
      <c r="E29" s="22">
        <v>50</v>
      </c>
      <c r="F29" s="55">
        <v>110</v>
      </c>
      <c r="G29" s="22">
        <v>7.4</v>
      </c>
      <c r="H29" s="55">
        <v>26.1</v>
      </c>
      <c r="I29" s="53">
        <f t="shared" si="0"/>
        <v>0.14800000000000002</v>
      </c>
      <c r="J29" s="53">
        <f t="shared" si="1"/>
        <v>0.23727272727272727</v>
      </c>
      <c r="K29" s="53">
        <f t="shared" si="2"/>
        <v>5.6240000000000005E-2</v>
      </c>
      <c r="L29" s="57">
        <f t="shared" si="3"/>
        <v>0.22540909090909089</v>
      </c>
      <c r="M29" s="58">
        <f t="shared" si="4"/>
        <v>0.28120000000000001</v>
      </c>
      <c r="N29" s="59">
        <f t="shared" si="5"/>
        <v>1.1270454545454545</v>
      </c>
    </row>
    <row r="30" spans="1:14" ht="15.75" x14ac:dyDescent="0.25">
      <c r="A30" s="22">
        <v>28</v>
      </c>
      <c r="B30" s="41" t="s">
        <v>75</v>
      </c>
      <c r="C30" s="22">
        <v>0.21</v>
      </c>
      <c r="D30" s="54">
        <v>3.6</v>
      </c>
      <c r="E30" s="22">
        <v>25</v>
      </c>
      <c r="F30" s="55">
        <v>55</v>
      </c>
      <c r="G30" s="22">
        <v>3.5</v>
      </c>
      <c r="H30" s="55">
        <v>11.5</v>
      </c>
      <c r="I30" s="53">
        <f t="shared" si="0"/>
        <v>0.14000000000000001</v>
      </c>
      <c r="J30" s="53">
        <f t="shared" si="1"/>
        <v>0.20909090909090908</v>
      </c>
      <c r="K30" s="53">
        <f t="shared" si="2"/>
        <v>2.9400000000000003E-2</v>
      </c>
      <c r="L30" s="57">
        <f t="shared" si="3"/>
        <v>0.75272727272727269</v>
      </c>
      <c r="M30" s="58">
        <f t="shared" si="4"/>
        <v>0.14700000000000002</v>
      </c>
      <c r="N30" s="59">
        <f t="shared" si="5"/>
        <v>3.7636363636363637</v>
      </c>
    </row>
    <row r="31" spans="1:14" ht="15.75" x14ac:dyDescent="0.25">
      <c r="A31" s="22">
        <v>29</v>
      </c>
      <c r="B31" s="41" t="s">
        <v>76</v>
      </c>
      <c r="C31" s="22">
        <v>0.54500000000000004</v>
      </c>
      <c r="D31" s="54">
        <v>1.2</v>
      </c>
      <c r="E31" s="22">
        <v>45</v>
      </c>
      <c r="F31" s="55">
        <v>62</v>
      </c>
      <c r="G31" s="22">
        <v>6.5</v>
      </c>
      <c r="H31" s="55">
        <v>18.8</v>
      </c>
      <c r="I31" s="53">
        <f t="shared" si="0"/>
        <v>0.14444444444444443</v>
      </c>
      <c r="J31" s="53">
        <f t="shared" si="1"/>
        <v>0.3032258064516129</v>
      </c>
      <c r="K31" s="53">
        <f t="shared" si="2"/>
        <v>7.8722222222222221E-2</v>
      </c>
      <c r="L31" s="57">
        <f t="shared" si="3"/>
        <v>0.36387096774193545</v>
      </c>
      <c r="M31" s="58">
        <f t="shared" si="4"/>
        <v>0.39361111111111113</v>
      </c>
      <c r="N31" s="59">
        <f t="shared" si="5"/>
        <v>1.8193548387096772</v>
      </c>
    </row>
    <row r="32" spans="1:14" ht="15.75" x14ac:dyDescent="0.25">
      <c r="A32" s="22">
        <v>30</v>
      </c>
      <c r="B32" s="41" t="s">
        <v>77</v>
      </c>
      <c r="C32" s="22">
        <v>0.33800000000000002</v>
      </c>
      <c r="D32" s="54">
        <v>2.4</v>
      </c>
      <c r="E32" s="22">
        <v>60</v>
      </c>
      <c r="F32" s="55">
        <v>62</v>
      </c>
      <c r="G32" s="22">
        <v>8.6999999999999993</v>
      </c>
      <c r="H32" s="55">
        <v>15.899999999999999</v>
      </c>
      <c r="I32" s="53">
        <f t="shared" si="0"/>
        <v>0.14499999999999999</v>
      </c>
      <c r="J32" s="53">
        <f t="shared" si="1"/>
        <v>0.25645161290322577</v>
      </c>
      <c r="K32" s="53">
        <f t="shared" si="2"/>
        <v>4.9009999999999998E-2</v>
      </c>
      <c r="L32" s="57">
        <f t="shared" si="3"/>
        <v>0.61548387096774182</v>
      </c>
      <c r="M32" s="58">
        <f t="shared" si="4"/>
        <v>0.24504999999999999</v>
      </c>
      <c r="N32" s="59">
        <f t="shared" si="5"/>
        <v>3.077419354838709</v>
      </c>
    </row>
    <row r="33" spans="1:14" ht="15.75" x14ac:dyDescent="0.25">
      <c r="A33" s="22">
        <v>31</v>
      </c>
      <c r="B33" s="41" t="s">
        <v>78</v>
      </c>
      <c r="C33" s="22">
        <v>0.188</v>
      </c>
      <c r="D33" s="54">
        <v>1.45</v>
      </c>
      <c r="E33" s="22">
        <v>60</v>
      </c>
      <c r="F33" s="55">
        <v>35</v>
      </c>
      <c r="G33" s="22">
        <v>10.3</v>
      </c>
      <c r="H33" s="55">
        <v>15.8</v>
      </c>
      <c r="I33" s="53">
        <f t="shared" si="0"/>
        <v>0.17166666666666669</v>
      </c>
      <c r="J33" s="53">
        <f t="shared" si="1"/>
        <v>0.45142857142857146</v>
      </c>
      <c r="K33" s="53">
        <f t="shared" si="2"/>
        <v>3.2273333333333334E-2</v>
      </c>
      <c r="L33" s="57">
        <f t="shared" si="3"/>
        <v>0.65457142857142858</v>
      </c>
      <c r="M33" s="58">
        <f t="shared" si="4"/>
        <v>0.16136666666666666</v>
      </c>
      <c r="N33" s="59">
        <f t="shared" si="5"/>
        <v>3.2728571428571431</v>
      </c>
    </row>
    <row r="34" spans="1:14" ht="15.75" x14ac:dyDescent="0.25">
      <c r="A34" s="22">
        <v>32</v>
      </c>
      <c r="B34" s="41" t="s">
        <v>79</v>
      </c>
      <c r="C34" s="22">
        <v>0.35</v>
      </c>
      <c r="D34" s="54">
        <v>2.4</v>
      </c>
      <c r="E34" s="22">
        <v>50</v>
      </c>
      <c r="F34" s="55">
        <v>78</v>
      </c>
      <c r="G34" s="22">
        <v>9.4</v>
      </c>
      <c r="H34" s="55">
        <v>28.1</v>
      </c>
      <c r="I34" s="53">
        <f t="shared" si="0"/>
        <v>0.188</v>
      </c>
      <c r="J34" s="53">
        <f t="shared" si="1"/>
        <v>0.36025641025641025</v>
      </c>
      <c r="K34" s="53">
        <f t="shared" si="2"/>
        <v>6.5799999999999997E-2</v>
      </c>
      <c r="L34" s="57">
        <f t="shared" si="3"/>
        <v>0.86461538461538456</v>
      </c>
      <c r="M34" s="58">
        <f t="shared" si="4"/>
        <v>0.32899999999999996</v>
      </c>
      <c r="N34" s="59">
        <f t="shared" si="5"/>
        <v>4.3230769230769228</v>
      </c>
    </row>
    <row r="35" spans="1:14" ht="15.75" x14ac:dyDescent="0.25">
      <c r="A35" s="22">
        <v>33</v>
      </c>
      <c r="B35" s="41" t="s">
        <v>80</v>
      </c>
      <c r="C35" s="22">
        <v>0.22500000000000001</v>
      </c>
      <c r="D35" s="54">
        <v>2.4500000000000002</v>
      </c>
      <c r="E35" s="22">
        <v>42</v>
      </c>
      <c r="F35" s="55">
        <v>80</v>
      </c>
      <c r="G35" s="22">
        <v>9.4</v>
      </c>
      <c r="H35" s="55">
        <v>20.8</v>
      </c>
      <c r="I35" s="53">
        <f t="shared" si="0"/>
        <v>0.22380952380952382</v>
      </c>
      <c r="J35" s="53">
        <f t="shared" si="1"/>
        <v>0.26</v>
      </c>
      <c r="K35" s="53">
        <f t="shared" si="2"/>
        <v>5.0357142857142857E-2</v>
      </c>
      <c r="L35" s="57">
        <f t="shared" si="3"/>
        <v>0.63700000000000012</v>
      </c>
      <c r="M35" s="58">
        <f t="shared" si="4"/>
        <v>0.25178571428571428</v>
      </c>
      <c r="N35" s="59">
        <f t="shared" si="5"/>
        <v>3.1850000000000005</v>
      </c>
    </row>
    <row r="36" spans="1:14" ht="15.75" x14ac:dyDescent="0.25">
      <c r="A36" s="22">
        <v>34</v>
      </c>
      <c r="B36" s="41" t="s">
        <v>81</v>
      </c>
      <c r="C36" s="22">
        <v>0.32500000000000001</v>
      </c>
      <c r="D36" s="54">
        <v>1.1499999999999999</v>
      </c>
      <c r="E36" s="22">
        <v>42</v>
      </c>
      <c r="F36" s="55">
        <v>65</v>
      </c>
      <c r="G36" s="22">
        <v>9</v>
      </c>
      <c r="H36" s="55">
        <v>23.5</v>
      </c>
      <c r="I36" s="53">
        <f t="shared" si="0"/>
        <v>0.21428571428571427</v>
      </c>
      <c r="J36" s="53">
        <f t="shared" si="1"/>
        <v>0.36153846153846153</v>
      </c>
      <c r="K36" s="53">
        <f t="shared" si="2"/>
        <v>6.9642857142857145E-2</v>
      </c>
      <c r="L36" s="57">
        <f t="shared" si="3"/>
        <v>0.41576923076923072</v>
      </c>
      <c r="M36" s="58">
        <f t="shared" si="4"/>
        <v>0.3482142857142857</v>
      </c>
      <c r="N36" s="59">
        <f t="shared" si="5"/>
        <v>2.0788461538461536</v>
      </c>
    </row>
    <row r="37" spans="1:14" ht="15.75" x14ac:dyDescent="0.25">
      <c r="A37" s="22">
        <v>35</v>
      </c>
      <c r="B37" s="41" t="s">
        <v>82</v>
      </c>
      <c r="C37" s="22">
        <v>0.14499999999999999</v>
      </c>
      <c r="D37" s="54">
        <v>2.25</v>
      </c>
      <c r="E37" s="22">
        <v>45</v>
      </c>
      <c r="F37" s="55">
        <v>60</v>
      </c>
      <c r="G37" s="22">
        <v>7.1999999999999993</v>
      </c>
      <c r="H37" s="55">
        <v>19.2</v>
      </c>
      <c r="I37" s="53">
        <f t="shared" si="0"/>
        <v>0.15999999999999998</v>
      </c>
      <c r="J37" s="53">
        <f t="shared" si="1"/>
        <v>0.32</v>
      </c>
      <c r="K37" s="53">
        <f t="shared" si="2"/>
        <v>2.3199999999999995E-2</v>
      </c>
      <c r="L37" s="57">
        <f t="shared" si="3"/>
        <v>0.72</v>
      </c>
      <c r="M37" s="58">
        <f t="shared" si="4"/>
        <v>0.11599999999999998</v>
      </c>
      <c r="N37" s="59">
        <f t="shared" si="5"/>
        <v>3.5999999999999996</v>
      </c>
    </row>
    <row r="38" spans="1:14" ht="15.75" x14ac:dyDescent="0.25">
      <c r="A38" s="22">
        <v>36</v>
      </c>
      <c r="B38" s="41" t="s">
        <v>83</v>
      </c>
      <c r="C38" s="22">
        <v>0.25</v>
      </c>
      <c r="D38" s="54">
        <v>0.7</v>
      </c>
      <c r="E38" s="22">
        <v>35</v>
      </c>
      <c r="F38" s="55">
        <v>61</v>
      </c>
      <c r="G38" s="22">
        <v>4.8999999999999995</v>
      </c>
      <c r="H38" s="55">
        <v>15.2</v>
      </c>
      <c r="I38" s="53">
        <f t="shared" si="0"/>
        <v>0.13999999999999999</v>
      </c>
      <c r="J38" s="53">
        <f t="shared" si="1"/>
        <v>0.24918032786885244</v>
      </c>
      <c r="K38" s="53">
        <f t="shared" si="2"/>
        <v>3.4999999999999996E-2</v>
      </c>
      <c r="L38" s="57">
        <f t="shared" si="3"/>
        <v>0.1744262295081967</v>
      </c>
      <c r="M38" s="58">
        <f t="shared" si="4"/>
        <v>0.17499999999999999</v>
      </c>
      <c r="N38" s="59">
        <f t="shared" si="5"/>
        <v>0.87213114754098342</v>
      </c>
    </row>
    <row r="39" spans="1:14" ht="15.75" x14ac:dyDescent="0.25">
      <c r="A39" s="22">
        <v>37</v>
      </c>
      <c r="B39" s="41" t="s">
        <v>84</v>
      </c>
      <c r="C39" s="22">
        <v>0.17</v>
      </c>
      <c r="D39" s="54">
        <v>0.505</v>
      </c>
      <c r="E39" s="22">
        <v>70</v>
      </c>
      <c r="F39" s="55">
        <v>50</v>
      </c>
      <c r="G39" s="22">
        <v>14.899999999999999</v>
      </c>
      <c r="H39" s="55">
        <v>40.799999999999997</v>
      </c>
      <c r="I39" s="53">
        <f t="shared" si="0"/>
        <v>0.21285714285714283</v>
      </c>
      <c r="J39" s="53">
        <f t="shared" si="1"/>
        <v>0.81599999999999995</v>
      </c>
      <c r="K39" s="53">
        <f t="shared" si="2"/>
        <v>3.6185714285714286E-2</v>
      </c>
      <c r="L39" s="57">
        <f t="shared" si="3"/>
        <v>0.41208</v>
      </c>
      <c r="M39" s="58">
        <f t="shared" si="4"/>
        <v>0.18092857142857144</v>
      </c>
      <c r="N39" s="59">
        <f t="shared" si="5"/>
        <v>2.0604</v>
      </c>
    </row>
    <row r="40" spans="1:14" ht="15.75" x14ac:dyDescent="0.25">
      <c r="A40" s="22">
        <v>38</v>
      </c>
      <c r="B40" s="48" t="s">
        <v>85</v>
      </c>
      <c r="C40" s="88">
        <v>0.105</v>
      </c>
      <c r="D40" s="89">
        <v>3.2</v>
      </c>
      <c r="E40" s="88">
        <v>78</v>
      </c>
      <c r="F40" s="89">
        <v>95</v>
      </c>
      <c r="G40" s="88">
        <v>20.100000000000001</v>
      </c>
      <c r="H40" s="89">
        <v>38.799999999999997</v>
      </c>
      <c r="I40" s="90">
        <f t="shared" si="0"/>
        <v>0.25769230769230772</v>
      </c>
      <c r="J40" s="90">
        <f t="shared" si="1"/>
        <v>0.40842105263157891</v>
      </c>
      <c r="K40" s="90">
        <f t="shared" si="2"/>
        <v>2.705769230769231E-2</v>
      </c>
      <c r="L40" s="91">
        <f t="shared" si="3"/>
        <v>1.3069473684210526</v>
      </c>
      <c r="M40" s="92">
        <f t="shared" si="4"/>
        <v>0.13528846153846155</v>
      </c>
      <c r="N40" s="93">
        <f t="shared" si="5"/>
        <v>6.5347368421052634</v>
      </c>
    </row>
    <row r="41" spans="1:14" ht="15.75" x14ac:dyDescent="0.25">
      <c r="A41" s="22">
        <v>39</v>
      </c>
      <c r="B41" s="48" t="s">
        <v>86</v>
      </c>
      <c r="C41" s="88">
        <v>7.1999999999999995E-2</v>
      </c>
      <c r="D41" s="89">
        <v>0.47</v>
      </c>
      <c r="E41" s="88">
        <v>72</v>
      </c>
      <c r="F41" s="89">
        <v>48</v>
      </c>
      <c r="G41" s="88">
        <v>24</v>
      </c>
      <c r="H41" s="89">
        <v>31.700000000000003</v>
      </c>
      <c r="I41" s="90">
        <f t="shared" si="0"/>
        <v>0.33333333333333331</v>
      </c>
      <c r="J41" s="90">
        <f t="shared" si="1"/>
        <v>0.66041666666666676</v>
      </c>
      <c r="K41" s="90">
        <f t="shared" si="2"/>
        <v>2.3999999999999997E-2</v>
      </c>
      <c r="L41" s="91">
        <f t="shared" si="3"/>
        <v>0.31039583333333337</v>
      </c>
      <c r="M41" s="92">
        <f t="shared" si="4"/>
        <v>0.11999999999999998</v>
      </c>
      <c r="N41" s="93">
        <f t="shared" si="5"/>
        <v>1.5519791666666669</v>
      </c>
    </row>
    <row r="42" spans="1:14" ht="15.75" x14ac:dyDescent="0.25">
      <c r="A42" s="22">
        <v>40</v>
      </c>
      <c r="B42" s="48" t="s">
        <v>87</v>
      </c>
      <c r="C42" s="88">
        <v>2.3E-2</v>
      </c>
      <c r="D42" s="89">
        <v>4.05</v>
      </c>
      <c r="E42" s="88">
        <v>23</v>
      </c>
      <c r="F42" s="89">
        <v>30</v>
      </c>
      <c r="G42" s="88">
        <v>6.8000000000000007</v>
      </c>
      <c r="H42" s="89">
        <v>18.399999999999999</v>
      </c>
      <c r="I42" s="90">
        <f t="shared" si="0"/>
        <v>0.29565217391304349</v>
      </c>
      <c r="J42" s="90">
        <f t="shared" si="1"/>
        <v>0.61333333333333329</v>
      </c>
      <c r="K42" s="90">
        <f t="shared" si="2"/>
        <v>6.8000000000000005E-3</v>
      </c>
      <c r="L42" s="91">
        <f t="shared" si="3"/>
        <v>2.4839999999999995</v>
      </c>
      <c r="M42" s="92">
        <f t="shared" si="4"/>
        <v>3.4000000000000002E-2</v>
      </c>
      <c r="N42" s="93">
        <f t="shared" si="5"/>
        <v>12.419999999999998</v>
      </c>
    </row>
    <row r="43" spans="1:14" ht="15.75" x14ac:dyDescent="0.25">
      <c r="A43" s="22">
        <v>41</v>
      </c>
      <c r="B43" s="48" t="s">
        <v>88</v>
      </c>
      <c r="C43" s="88">
        <v>0.83</v>
      </c>
      <c r="D43" s="89">
        <v>0.39700000000000002</v>
      </c>
      <c r="E43" s="88">
        <v>50</v>
      </c>
      <c r="F43" s="89">
        <v>26</v>
      </c>
      <c r="G43" s="88">
        <v>14.5</v>
      </c>
      <c r="H43" s="89">
        <v>20.5</v>
      </c>
      <c r="I43" s="90">
        <f t="shared" si="0"/>
        <v>0.28999999999999998</v>
      </c>
      <c r="J43" s="90">
        <f t="shared" si="1"/>
        <v>0.78846153846153844</v>
      </c>
      <c r="K43" s="90">
        <f t="shared" si="2"/>
        <v>0.24069999999999997</v>
      </c>
      <c r="L43" s="91">
        <f t="shared" si="3"/>
        <v>0.31301923076923077</v>
      </c>
      <c r="M43" s="92">
        <f t="shared" si="4"/>
        <v>1.2034999999999998</v>
      </c>
      <c r="N43" s="93">
        <f t="shared" si="5"/>
        <v>1.5650961538461539</v>
      </c>
    </row>
    <row r="44" spans="1:14" ht="16.5" thickBot="1" x14ac:dyDescent="0.3">
      <c r="A44" s="22">
        <v>42</v>
      </c>
      <c r="B44" s="48" t="s">
        <v>89</v>
      </c>
      <c r="C44" s="88">
        <v>1.05</v>
      </c>
      <c r="D44" s="89">
        <v>0</v>
      </c>
      <c r="E44" s="88">
        <v>78</v>
      </c>
      <c r="F44" s="89">
        <v>0</v>
      </c>
      <c r="G44" s="88">
        <v>31.1</v>
      </c>
      <c r="H44" s="89">
        <v>0</v>
      </c>
      <c r="I44" s="90">
        <f t="shared" si="0"/>
        <v>0.39871794871794874</v>
      </c>
      <c r="J44" s="90" t="e">
        <f t="shared" si="1"/>
        <v>#DIV/0!</v>
      </c>
      <c r="K44" s="90">
        <f t="shared" si="2"/>
        <v>0.41865384615384621</v>
      </c>
      <c r="L44" s="91" t="e">
        <f t="shared" si="3"/>
        <v>#DIV/0!</v>
      </c>
      <c r="M44" s="94">
        <f t="shared" si="4"/>
        <v>2.0932692307692311</v>
      </c>
      <c r="N44" s="95" t="e">
        <f t="shared" si="5"/>
        <v>#DIV/0!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zoomScale="90" zoomScaleNormal="90" workbookViewId="0">
      <pane xSplit="3" ySplit="2" topLeftCell="E3" activePane="bottomRight" state="frozen"/>
      <selection pane="topRight" activeCell="C1" sqref="C1"/>
      <selection pane="bottomLeft" activeCell="A3" sqref="A3"/>
      <selection pane="bottomRight" activeCell="E2" sqref="E2"/>
    </sheetView>
  </sheetViews>
  <sheetFormatPr baseColWidth="10" defaultColWidth="11.42578125" defaultRowHeight="15" x14ac:dyDescent="0.25"/>
  <cols>
    <col min="1" max="1" width="5.7109375" style="33" customWidth="1"/>
    <col min="2" max="2" width="11.42578125" customWidth="1"/>
    <col min="4" max="4" width="19.85546875" customWidth="1"/>
    <col min="5" max="5" width="15.42578125" bestFit="1" customWidth="1"/>
    <col min="16" max="16" width="16.5703125" bestFit="1" customWidth="1"/>
  </cols>
  <sheetData>
    <row r="1" spans="1:16" x14ac:dyDescent="0.25">
      <c r="B1" s="18"/>
      <c r="C1" s="18"/>
      <c r="D1" s="18"/>
      <c r="E1" s="87"/>
      <c r="F1" s="137" t="s">
        <v>174</v>
      </c>
      <c r="G1" s="137"/>
      <c r="H1" s="137"/>
      <c r="I1" s="138" t="s">
        <v>33</v>
      </c>
      <c r="J1" s="139"/>
      <c r="K1" s="139"/>
      <c r="L1" s="139"/>
      <c r="M1" s="139"/>
      <c r="N1" s="139"/>
      <c r="O1" s="139"/>
      <c r="P1" s="140"/>
    </row>
    <row r="2" spans="1:16" ht="26.25" x14ac:dyDescent="0.25">
      <c r="A2" s="76" t="s">
        <v>28</v>
      </c>
      <c r="B2" s="76" t="s">
        <v>34</v>
      </c>
      <c r="C2" s="77" t="s">
        <v>6</v>
      </c>
      <c r="D2" s="77" t="s">
        <v>35</v>
      </c>
      <c r="E2" s="78" t="s">
        <v>8</v>
      </c>
      <c r="F2" s="79" t="s">
        <v>9</v>
      </c>
      <c r="G2" s="79" t="s">
        <v>10</v>
      </c>
      <c r="H2" s="79" t="s">
        <v>36</v>
      </c>
      <c r="I2" s="80" t="s">
        <v>37</v>
      </c>
      <c r="J2" s="81" t="s">
        <v>38</v>
      </c>
      <c r="K2" s="82" t="s">
        <v>39</v>
      </c>
      <c r="L2" s="83" t="s">
        <v>40</v>
      </c>
      <c r="M2" s="84" t="s">
        <v>26</v>
      </c>
      <c r="N2" s="84" t="s">
        <v>27</v>
      </c>
      <c r="O2" s="85" t="s">
        <v>41</v>
      </c>
      <c r="P2" s="86" t="s">
        <v>42</v>
      </c>
    </row>
    <row r="3" spans="1:16" x14ac:dyDescent="0.25">
      <c r="A3" s="22">
        <v>1</v>
      </c>
      <c r="B3" s="39" t="s">
        <v>173</v>
      </c>
      <c r="C3" s="41" t="s">
        <v>48</v>
      </c>
      <c r="D3" s="39" t="s">
        <v>90</v>
      </c>
      <c r="E3" s="39" t="s">
        <v>94</v>
      </c>
      <c r="F3" s="46">
        <v>622941.33945700002</v>
      </c>
      <c r="G3" s="46">
        <v>1596299.7890300001</v>
      </c>
      <c r="H3" s="21"/>
      <c r="I3" s="40">
        <f>Arboles!P4</f>
        <v>103.60957728319035</v>
      </c>
      <c r="J3" s="40">
        <f>I3*1.24</f>
        <v>128.47587583115603</v>
      </c>
      <c r="K3" s="40">
        <f>Arbustos!L4</f>
        <v>0.80201003674689264</v>
      </c>
      <c r="L3" s="40">
        <f>K3*1.24</f>
        <v>0.99449244556614691</v>
      </c>
      <c r="M3" s="40">
        <f>'H-M'!M3</f>
        <v>1.0428571428571429</v>
      </c>
      <c r="N3" s="31">
        <f>'H-M'!N3</f>
        <v>1.7250000000000001</v>
      </c>
      <c r="O3" s="40">
        <v>45.058999999999997</v>
      </c>
      <c r="P3" s="32">
        <f>J3+L3+M3+N3+O3</f>
        <v>177.29722541957932</v>
      </c>
    </row>
    <row r="4" spans="1:16" x14ac:dyDescent="0.25">
      <c r="A4" s="22">
        <v>2</v>
      </c>
      <c r="B4" s="39" t="s">
        <v>173</v>
      </c>
      <c r="C4" s="41" t="s">
        <v>49</v>
      </c>
      <c r="D4" s="39" t="s">
        <v>90</v>
      </c>
      <c r="E4" s="39" t="s">
        <v>94</v>
      </c>
      <c r="F4" s="46">
        <v>622882.25297999999</v>
      </c>
      <c r="G4" s="46">
        <v>1596583.0466199999</v>
      </c>
      <c r="H4" s="22"/>
      <c r="I4" s="40">
        <f>Arboles!P5</f>
        <v>100.52007965838297</v>
      </c>
      <c r="J4" s="40">
        <f t="shared" ref="J4:J44" si="0">I4*1.24</f>
        <v>124.64489877639488</v>
      </c>
      <c r="K4" s="40">
        <f>Arbustos!L5</f>
        <v>0.9059014979115072</v>
      </c>
      <c r="L4" s="40">
        <f t="shared" ref="L4:L44" si="1">K4*1.24</f>
        <v>1.1233178574102689</v>
      </c>
      <c r="M4" s="40">
        <f>'H-M'!M4</f>
        <v>0.14571428571428571</v>
      </c>
      <c r="N4" s="40">
        <f>'H-M'!N4</f>
        <v>2.0555555555555554</v>
      </c>
      <c r="O4" s="40">
        <v>47.29</v>
      </c>
      <c r="P4" s="32">
        <f t="shared" ref="P4:P44" si="2">J4+L4+M4+N4+O4</f>
        <v>175.25948647507499</v>
      </c>
    </row>
    <row r="5" spans="1:16" x14ac:dyDescent="0.25">
      <c r="A5" s="22">
        <v>3</v>
      </c>
      <c r="B5" s="39" t="s">
        <v>173</v>
      </c>
      <c r="C5" s="41" t="s">
        <v>50</v>
      </c>
      <c r="D5" s="39" t="s">
        <v>90</v>
      </c>
      <c r="E5" s="39" t="s">
        <v>94</v>
      </c>
      <c r="F5" s="46">
        <v>622823.16650299996</v>
      </c>
      <c r="G5" s="46">
        <v>1596866.30421</v>
      </c>
      <c r="H5" s="22"/>
      <c r="I5" s="40">
        <f>Arboles!P6</f>
        <v>163.80695351316578</v>
      </c>
      <c r="J5" s="40">
        <f t="shared" si="0"/>
        <v>203.12062235632555</v>
      </c>
      <c r="K5" s="40">
        <f>Arbustos!L6</f>
        <v>0.75314506529702352</v>
      </c>
      <c r="L5" s="40">
        <f t="shared" si="1"/>
        <v>0.93389988096830912</v>
      </c>
      <c r="M5" s="40">
        <f>'H-M'!M5</f>
        <v>0.24280125195618152</v>
      </c>
      <c r="N5" s="40">
        <f>'H-M'!N5</f>
        <v>2.8309260832625323</v>
      </c>
      <c r="O5" s="40">
        <v>44.347000000000001</v>
      </c>
      <c r="P5" s="32">
        <f t="shared" si="2"/>
        <v>251.47524957251261</v>
      </c>
    </row>
    <row r="6" spans="1:16" x14ac:dyDescent="0.25">
      <c r="A6" s="22">
        <v>4</v>
      </c>
      <c r="B6" s="39" t="s">
        <v>173</v>
      </c>
      <c r="C6" s="41" t="s">
        <v>51</v>
      </c>
      <c r="D6" s="39" t="s">
        <v>90</v>
      </c>
      <c r="E6" s="39" t="s">
        <v>94</v>
      </c>
      <c r="F6" s="46">
        <v>622764.08002700005</v>
      </c>
      <c r="G6" s="46">
        <v>1597149.5618100001</v>
      </c>
      <c r="H6" s="22"/>
      <c r="I6" s="40">
        <f>Arboles!P7</f>
        <v>149.38915081298629</v>
      </c>
      <c r="J6" s="40">
        <f t="shared" si="0"/>
        <v>185.242547008103</v>
      </c>
      <c r="K6" s="40">
        <f>Arbustos!L7</f>
        <v>1.2319483429270828</v>
      </c>
      <c r="L6" s="40">
        <f t="shared" si="1"/>
        <v>1.5276159452295826</v>
      </c>
      <c r="M6" s="40">
        <f>'H-M'!M6</f>
        <v>0.37355769230769231</v>
      </c>
      <c r="N6" s="40">
        <f>'H-M'!N6</f>
        <v>1.8526315789473684</v>
      </c>
      <c r="O6" s="40">
        <v>41.167000000000002</v>
      </c>
      <c r="P6" s="32">
        <f t="shared" si="2"/>
        <v>230.16335222458764</v>
      </c>
    </row>
    <row r="7" spans="1:16" x14ac:dyDescent="0.25">
      <c r="A7" s="22">
        <v>5</v>
      </c>
      <c r="B7" s="39" t="s">
        <v>173</v>
      </c>
      <c r="C7" s="41" t="s">
        <v>52</v>
      </c>
      <c r="D7" s="39" t="s">
        <v>90</v>
      </c>
      <c r="E7" s="39" t="s">
        <v>94</v>
      </c>
      <c r="F7" s="46">
        <v>622704.99355000001</v>
      </c>
      <c r="G7" s="46">
        <v>1597432.8193999999</v>
      </c>
      <c r="H7" s="22"/>
      <c r="I7" s="40">
        <f>Arboles!P8</f>
        <v>215.07795605952654</v>
      </c>
      <c r="J7" s="40">
        <f t="shared" si="0"/>
        <v>266.69666551381289</v>
      </c>
      <c r="K7" s="40">
        <f>Arbustos!L8</f>
        <v>0.96314641553832214</v>
      </c>
      <c r="L7" s="40">
        <f t="shared" si="1"/>
        <v>1.1943015552675194</v>
      </c>
      <c r="M7" s="40">
        <f>'H-M'!M7</f>
        <v>0.748</v>
      </c>
      <c r="N7" s="40">
        <f>'H-M'!N7</f>
        <v>2.5882352941176472</v>
      </c>
      <c r="O7" s="40">
        <v>66.72</v>
      </c>
      <c r="P7" s="32">
        <f t="shared" si="2"/>
        <v>337.94720236319802</v>
      </c>
    </row>
    <row r="8" spans="1:16" x14ac:dyDescent="0.25">
      <c r="A8" s="22">
        <v>6</v>
      </c>
      <c r="B8" s="39" t="s">
        <v>173</v>
      </c>
      <c r="C8" s="41" t="s">
        <v>53</v>
      </c>
      <c r="D8" s="39" t="s">
        <v>90</v>
      </c>
      <c r="E8" s="39" t="s">
        <v>94</v>
      </c>
      <c r="F8" s="46">
        <v>622645.90707299998</v>
      </c>
      <c r="G8" s="46">
        <v>1597716.07699</v>
      </c>
      <c r="H8" s="22"/>
      <c r="I8" s="40">
        <f>Arboles!P9</f>
        <v>194.68434398964266</v>
      </c>
      <c r="J8" s="40">
        <f t="shared" si="0"/>
        <v>241.40858654715689</v>
      </c>
      <c r="K8" s="40">
        <f>Arbustos!L9</f>
        <v>1.2033728742264704</v>
      </c>
      <c r="L8" s="40">
        <f t="shared" si="1"/>
        <v>1.4921823640408234</v>
      </c>
      <c r="M8" s="40">
        <f>'H-M'!M8</f>
        <v>0.23452173913043478</v>
      </c>
      <c r="N8" s="40">
        <f>'H-M'!N8</f>
        <v>2.8223480947476833</v>
      </c>
      <c r="O8" s="40">
        <v>73.617999999999995</v>
      </c>
      <c r="P8" s="32">
        <f t="shared" si="2"/>
        <v>319.57563874507582</v>
      </c>
    </row>
    <row r="9" spans="1:16" x14ac:dyDescent="0.25">
      <c r="A9" s="22">
        <v>7</v>
      </c>
      <c r="B9" s="39" t="s">
        <v>173</v>
      </c>
      <c r="C9" s="41" t="s">
        <v>54</v>
      </c>
      <c r="D9" s="39" t="s">
        <v>90</v>
      </c>
      <c r="E9" s="39" t="s">
        <v>94</v>
      </c>
      <c r="F9" s="46">
        <v>621700.76503999997</v>
      </c>
      <c r="G9" s="46">
        <v>1599753.02006</v>
      </c>
      <c r="H9" s="22"/>
      <c r="I9" s="40">
        <f>Arboles!P10</f>
        <v>53.079878265438261</v>
      </c>
      <c r="J9" s="40">
        <f t="shared" si="0"/>
        <v>65.819049049143445</v>
      </c>
      <c r="K9" s="40">
        <f>Arbustos!L10</f>
        <v>1.190870100184978</v>
      </c>
      <c r="L9" s="40">
        <f t="shared" si="1"/>
        <v>1.4766789242293727</v>
      </c>
      <c r="M9" s="40">
        <f>'H-M'!M9</f>
        <v>0.18652173913043479</v>
      </c>
      <c r="N9" s="40">
        <f>'H-M'!N9</f>
        <v>3.2624999999999997</v>
      </c>
      <c r="O9" s="40">
        <v>41.411999999999999</v>
      </c>
      <c r="P9" s="32">
        <f t="shared" si="2"/>
        <v>112.15674971250326</v>
      </c>
    </row>
    <row r="10" spans="1:16" x14ac:dyDescent="0.25">
      <c r="A10" s="22">
        <v>8</v>
      </c>
      <c r="B10" s="39" t="s">
        <v>173</v>
      </c>
      <c r="C10" s="41" t="s">
        <v>55</v>
      </c>
      <c r="D10" s="39" t="s">
        <v>90</v>
      </c>
      <c r="E10" s="39" t="s">
        <v>94</v>
      </c>
      <c r="F10" s="46">
        <v>621574.31524599995</v>
      </c>
      <c r="G10" s="46">
        <v>1600013.8692099999</v>
      </c>
      <c r="H10" s="23"/>
      <c r="I10" s="40">
        <f>Arboles!P11</f>
        <v>39.039322173991707</v>
      </c>
      <c r="J10" s="40">
        <f t="shared" si="0"/>
        <v>48.408759495749713</v>
      </c>
      <c r="K10" s="40">
        <f>Arbustos!L11</f>
        <v>0.73281361804406098</v>
      </c>
      <c r="L10" s="40">
        <f t="shared" si="1"/>
        <v>0.90868888637463563</v>
      </c>
      <c r="M10" s="40">
        <f>'H-M'!M10</f>
        <v>0.13818181818181821</v>
      </c>
      <c r="N10" s="40">
        <f>'H-M'!N10</f>
        <v>3.3176000000000001</v>
      </c>
      <c r="O10" s="40">
        <v>46.302999999999997</v>
      </c>
      <c r="P10" s="32">
        <f t="shared" si="2"/>
        <v>99.076230200306156</v>
      </c>
    </row>
    <row r="11" spans="1:16" x14ac:dyDescent="0.25">
      <c r="A11" s="22">
        <v>9</v>
      </c>
      <c r="B11" s="39" t="s">
        <v>173</v>
      </c>
      <c r="C11" s="41" t="s">
        <v>56</v>
      </c>
      <c r="D11" s="39" t="s">
        <v>90</v>
      </c>
      <c r="E11" s="39" t="s">
        <v>94</v>
      </c>
      <c r="F11" s="46">
        <v>621447.86545100005</v>
      </c>
      <c r="G11" s="46">
        <v>1600274.7183600001</v>
      </c>
      <c r="H11" s="22"/>
      <c r="I11" s="40">
        <f>Arboles!P12</f>
        <v>119.8011183593747</v>
      </c>
      <c r="J11" s="40">
        <f t="shared" si="0"/>
        <v>148.55338676562462</v>
      </c>
      <c r="K11" s="40">
        <f>Arbustos!L12</f>
        <v>0.40865285836454379</v>
      </c>
      <c r="L11" s="40">
        <f t="shared" si="1"/>
        <v>0.50672954437203432</v>
      </c>
      <c r="M11" s="40">
        <f>'H-M'!M11</f>
        <v>0.08</v>
      </c>
      <c r="N11" s="40">
        <f>'H-M'!N11</f>
        <v>1.461111111111111</v>
      </c>
      <c r="O11" s="40">
        <v>61.081000000000003</v>
      </c>
      <c r="P11" s="32">
        <f t="shared" si="2"/>
        <v>211.68222742110777</v>
      </c>
    </row>
    <row r="12" spans="1:16" x14ac:dyDescent="0.25">
      <c r="A12" s="22">
        <v>10</v>
      </c>
      <c r="B12" s="39" t="s">
        <v>173</v>
      </c>
      <c r="C12" s="41" t="s">
        <v>57</v>
      </c>
      <c r="D12" s="39" t="s">
        <v>90</v>
      </c>
      <c r="E12" s="39" t="s">
        <v>94</v>
      </c>
      <c r="F12" s="46">
        <v>621321.41565700003</v>
      </c>
      <c r="G12" s="46">
        <v>1600535.56751</v>
      </c>
      <c r="H12" s="22"/>
      <c r="I12" s="40">
        <f>Arboles!P13</f>
        <v>227.95825254570491</v>
      </c>
      <c r="J12" s="40">
        <f t="shared" si="0"/>
        <v>282.66823315667409</v>
      </c>
      <c r="K12" s="40">
        <f>Arbustos!L13</f>
        <v>0.24823396742300569</v>
      </c>
      <c r="L12" s="40">
        <f t="shared" si="1"/>
        <v>0.30781011960452703</v>
      </c>
      <c r="M12" s="40">
        <f>'H-M'!M12</f>
        <v>0.20300000000000007</v>
      </c>
      <c r="N12" s="40">
        <f>'H-M'!N12</f>
        <v>2.5999999999999996</v>
      </c>
      <c r="O12" s="40">
        <v>38.968000000000004</v>
      </c>
      <c r="P12" s="32">
        <f t="shared" si="2"/>
        <v>324.74704327627865</v>
      </c>
    </row>
    <row r="13" spans="1:16" x14ac:dyDescent="0.25">
      <c r="A13" s="22">
        <v>11</v>
      </c>
      <c r="B13" s="39" t="s">
        <v>173</v>
      </c>
      <c r="C13" s="41" t="s">
        <v>58</v>
      </c>
      <c r="D13" s="39" t="s">
        <v>90</v>
      </c>
      <c r="E13" s="39" t="s">
        <v>94</v>
      </c>
      <c r="F13" s="46">
        <v>621194.96586200001</v>
      </c>
      <c r="G13" s="46">
        <v>1600796.4166600001</v>
      </c>
      <c r="H13" s="22"/>
      <c r="I13" s="40">
        <f>Arboles!P14</f>
        <v>59.212025278590822</v>
      </c>
      <c r="J13" s="40">
        <f t="shared" si="0"/>
        <v>73.422911345452619</v>
      </c>
      <c r="K13" s="40">
        <f>Arbustos!L14</f>
        <v>1.5333447445554524</v>
      </c>
      <c r="L13" s="40">
        <f t="shared" si="1"/>
        <v>1.9013474832487609</v>
      </c>
      <c r="M13" s="40">
        <f>'H-M'!M13</f>
        <v>0.13068181818181818</v>
      </c>
      <c r="N13" s="40">
        <f>'H-M'!N13</f>
        <v>5.2148148148148152</v>
      </c>
      <c r="O13" s="40">
        <v>42.246000000000002</v>
      </c>
      <c r="P13" s="32">
        <f>J13+L13+M13+N13+O13</f>
        <v>122.91575546169801</v>
      </c>
    </row>
    <row r="14" spans="1:16" x14ac:dyDescent="0.25">
      <c r="A14" s="22">
        <v>12</v>
      </c>
      <c r="B14" s="39" t="s">
        <v>173</v>
      </c>
      <c r="C14" s="41" t="s">
        <v>59</v>
      </c>
      <c r="D14" s="39" t="s">
        <v>90</v>
      </c>
      <c r="E14" s="39" t="s">
        <v>94</v>
      </c>
      <c r="F14" s="46">
        <v>621068.516068</v>
      </c>
      <c r="G14" s="46">
        <v>1601057.26581</v>
      </c>
      <c r="H14" s="22"/>
      <c r="I14" s="40">
        <f>Arboles!P15</f>
        <v>101.4663556084118</v>
      </c>
      <c r="J14" s="40">
        <f t="shared" si="0"/>
        <v>125.81828095443063</v>
      </c>
      <c r="K14" s="40">
        <f>Arbustos!L15</f>
        <v>0.55380484580907041</v>
      </c>
      <c r="L14" s="40">
        <f t="shared" si="1"/>
        <v>0.68671800880324729</v>
      </c>
      <c r="M14" s="40">
        <f>'H-M'!M14</f>
        <v>0.1986111111111111</v>
      </c>
      <c r="N14" s="40">
        <f>'H-M'!N14</f>
        <v>3.3185185185185184</v>
      </c>
      <c r="O14" s="40">
        <v>64.313999999999993</v>
      </c>
      <c r="P14" s="32">
        <f t="shared" si="2"/>
        <v>194.3361285928635</v>
      </c>
    </row>
    <row r="15" spans="1:16" x14ac:dyDescent="0.25">
      <c r="A15" s="22">
        <v>13</v>
      </c>
      <c r="B15" s="39" t="s">
        <v>173</v>
      </c>
      <c r="C15" s="41" t="s">
        <v>60</v>
      </c>
      <c r="D15" s="39" t="s">
        <v>90</v>
      </c>
      <c r="E15" s="39" t="s">
        <v>94</v>
      </c>
      <c r="F15" s="46">
        <v>620942.06627299997</v>
      </c>
      <c r="G15" s="46">
        <v>1601318.1149599999</v>
      </c>
      <c r="H15" s="22"/>
      <c r="I15" s="40">
        <f>Arboles!P16</f>
        <v>66.402456521179488</v>
      </c>
      <c r="J15" s="40">
        <f t="shared" si="0"/>
        <v>82.33904608626257</v>
      </c>
      <c r="K15" s="40">
        <f>Arbustos!L16</f>
        <v>0.57827149241483122</v>
      </c>
      <c r="L15" s="40">
        <f t="shared" si="1"/>
        <v>0.71705665059439072</v>
      </c>
      <c r="M15" s="40">
        <f>'H-M'!M15</f>
        <v>7.6607142857142874E-2</v>
      </c>
      <c r="N15" s="40">
        <f>'H-M'!N15</f>
        <v>2.1044117647058824</v>
      </c>
      <c r="O15" s="40">
        <v>54.978000000000002</v>
      </c>
      <c r="P15" s="32">
        <f t="shared" si="2"/>
        <v>140.21512164441998</v>
      </c>
    </row>
    <row r="16" spans="1:16" x14ac:dyDescent="0.25">
      <c r="A16" s="22">
        <v>14</v>
      </c>
      <c r="B16" s="39" t="s">
        <v>173</v>
      </c>
      <c r="C16" s="41" t="s">
        <v>61</v>
      </c>
      <c r="D16" s="39" t="s">
        <v>90</v>
      </c>
      <c r="E16" s="39" t="s">
        <v>94</v>
      </c>
      <c r="F16" s="46">
        <v>620815.61647899996</v>
      </c>
      <c r="G16" s="46">
        <v>1601578.9641100001</v>
      </c>
      <c r="H16" s="39"/>
      <c r="I16" s="40">
        <f>Arboles!P17</f>
        <v>108.18934807177848</v>
      </c>
      <c r="J16" s="40">
        <f t="shared" si="0"/>
        <v>134.15479160900531</v>
      </c>
      <c r="K16" s="40">
        <f>Arbustos!L17</f>
        <v>0.59090750931401415</v>
      </c>
      <c r="L16" s="40">
        <f t="shared" si="1"/>
        <v>0.73272531154937759</v>
      </c>
      <c r="M16" s="40">
        <f>'H-M'!M16</f>
        <v>0.32631578947368423</v>
      </c>
      <c r="N16" s="40">
        <f>'H-M'!N16</f>
        <v>2.3523076923076922</v>
      </c>
      <c r="O16" s="40">
        <v>42.177</v>
      </c>
      <c r="P16" s="32">
        <f t="shared" si="2"/>
        <v>179.74314040233608</v>
      </c>
    </row>
    <row r="17" spans="1:16" x14ac:dyDescent="0.25">
      <c r="A17" s="22">
        <v>15</v>
      </c>
      <c r="B17" s="39" t="s">
        <v>173</v>
      </c>
      <c r="C17" s="41" t="s">
        <v>62</v>
      </c>
      <c r="D17" s="39" t="s">
        <v>90</v>
      </c>
      <c r="E17" s="39" t="s">
        <v>94</v>
      </c>
      <c r="F17" s="46">
        <v>620689.16668400005</v>
      </c>
      <c r="G17" s="46">
        <v>1601839.81326</v>
      </c>
      <c r="H17" s="39"/>
      <c r="I17" s="40">
        <f>Arboles!P18</f>
        <v>116.73778681532571</v>
      </c>
      <c r="J17" s="40">
        <f t="shared" si="0"/>
        <v>144.75485565100388</v>
      </c>
      <c r="K17" s="40">
        <f>Arbustos!L18</f>
        <v>0.41981348433417764</v>
      </c>
      <c r="L17" s="40">
        <f t="shared" si="1"/>
        <v>0.52056872057438031</v>
      </c>
      <c r="M17" s="40">
        <f>'H-M'!M17</f>
        <v>0.80384615384615388</v>
      </c>
      <c r="N17" s="40">
        <f>'H-M'!N17</f>
        <v>1.3868852459016392</v>
      </c>
      <c r="O17" s="40">
        <v>34.692999999999998</v>
      </c>
      <c r="P17" s="32">
        <f t="shared" si="2"/>
        <v>182.15915577132608</v>
      </c>
    </row>
    <row r="18" spans="1:16" x14ac:dyDescent="0.25">
      <c r="A18" s="22">
        <v>16</v>
      </c>
      <c r="B18" s="39" t="s">
        <v>173</v>
      </c>
      <c r="C18" s="41" t="s">
        <v>63</v>
      </c>
      <c r="D18" s="39" t="s">
        <v>90</v>
      </c>
      <c r="E18" s="39" t="s">
        <v>94</v>
      </c>
      <c r="F18" s="46">
        <v>620562.71689000004</v>
      </c>
      <c r="G18" s="46">
        <v>1602100.6624</v>
      </c>
      <c r="H18" s="39"/>
      <c r="I18" s="40">
        <f>Arboles!P19</f>
        <v>95.501259606021804</v>
      </c>
      <c r="J18" s="40">
        <f t="shared" si="0"/>
        <v>118.42156191146704</v>
      </c>
      <c r="K18" s="40">
        <f>Arbustos!L19</f>
        <v>0.71573296700438982</v>
      </c>
      <c r="L18" s="40">
        <f t="shared" si="1"/>
        <v>0.8875088790854434</v>
      </c>
      <c r="M18" s="40">
        <f>'H-M'!M18</f>
        <v>0.11692307692307696</v>
      </c>
      <c r="N18" s="40">
        <f>'H-M'!N18</f>
        <v>2.4503048780487808</v>
      </c>
      <c r="O18" s="40">
        <v>58.018999999999998</v>
      </c>
      <c r="P18" s="32">
        <f t="shared" si="2"/>
        <v>179.89529874552434</v>
      </c>
    </row>
    <row r="19" spans="1:16" x14ac:dyDescent="0.25">
      <c r="A19" s="22">
        <v>17</v>
      </c>
      <c r="B19" s="39" t="s">
        <v>173</v>
      </c>
      <c r="C19" s="41" t="s">
        <v>64</v>
      </c>
      <c r="D19" s="39" t="s">
        <v>90</v>
      </c>
      <c r="E19" s="39" t="s">
        <v>94</v>
      </c>
      <c r="F19" s="46">
        <v>619702.32636599999</v>
      </c>
      <c r="G19" s="46">
        <v>1602975.6457400001</v>
      </c>
      <c r="H19" s="39"/>
      <c r="I19" s="40">
        <f>Arboles!P20</f>
        <v>77.536992936648417</v>
      </c>
      <c r="J19" s="40">
        <f t="shared" si="0"/>
        <v>96.145871241444041</v>
      </c>
      <c r="K19" s="40">
        <f>Arbustos!L20</f>
        <v>0.45334194260084459</v>
      </c>
      <c r="L19" s="40">
        <f t="shared" si="1"/>
        <v>0.56214400882504734</v>
      </c>
      <c r="M19" s="40">
        <f>'H-M'!M19</f>
        <v>9.4181818181818172E-2</v>
      </c>
      <c r="N19" s="40">
        <f>'H-M'!N19</f>
        <v>2.1155660377358485</v>
      </c>
      <c r="O19" s="40">
        <v>37.716999999999999</v>
      </c>
      <c r="P19" s="32">
        <f t="shared" si="2"/>
        <v>136.63476310618677</v>
      </c>
    </row>
    <row r="20" spans="1:16" x14ac:dyDescent="0.25">
      <c r="A20" s="22">
        <v>18</v>
      </c>
      <c r="B20" s="39" t="s">
        <v>173</v>
      </c>
      <c r="C20" s="41" t="s">
        <v>65</v>
      </c>
      <c r="D20" s="39" t="s">
        <v>90</v>
      </c>
      <c r="E20" s="39" t="s">
        <v>94</v>
      </c>
      <c r="F20" s="46">
        <v>619707.51349100005</v>
      </c>
      <c r="G20" s="46">
        <v>1603235.6562999999</v>
      </c>
      <c r="H20" s="39"/>
      <c r="I20" s="40">
        <f>Arboles!P21</f>
        <v>47.797391362325989</v>
      </c>
      <c r="J20" s="40">
        <f t="shared" si="0"/>
        <v>59.268765289284225</v>
      </c>
      <c r="K20" s="40">
        <f>Arbustos!L21</f>
        <v>1.3731089828807732</v>
      </c>
      <c r="L20" s="40">
        <f t="shared" si="1"/>
        <v>1.7026551387721587</v>
      </c>
      <c r="M20" s="40">
        <f>'H-M'!M20</f>
        <v>7.3181818181818181E-2</v>
      </c>
      <c r="N20" s="40">
        <f>'H-M'!N20</f>
        <v>1.8409090909090911</v>
      </c>
      <c r="O20" s="40">
        <v>50.029000000000003</v>
      </c>
      <c r="P20" s="32">
        <f t="shared" si="2"/>
        <v>112.9145113371473</v>
      </c>
    </row>
    <row r="21" spans="1:16" x14ac:dyDescent="0.25">
      <c r="A21" s="22">
        <v>19</v>
      </c>
      <c r="B21" s="39" t="s">
        <v>173</v>
      </c>
      <c r="C21" s="41" t="s">
        <v>66</v>
      </c>
      <c r="D21" s="39" t="s">
        <v>90</v>
      </c>
      <c r="E21" s="39" t="s">
        <v>94</v>
      </c>
      <c r="F21" s="46">
        <v>619712.70061699999</v>
      </c>
      <c r="G21" s="46">
        <v>1603495.66686</v>
      </c>
      <c r="H21" s="39"/>
      <c r="I21" s="40">
        <f>Arboles!P22</f>
        <v>83.765364695570298</v>
      </c>
      <c r="J21" s="40">
        <f t="shared" si="0"/>
        <v>103.86905222250716</v>
      </c>
      <c r="K21" s="40">
        <f>Arbustos!L22</f>
        <v>0.71933527108781758</v>
      </c>
      <c r="L21" s="40">
        <f t="shared" si="1"/>
        <v>0.89197573614889381</v>
      </c>
      <c r="M21" s="40">
        <f>'H-M'!M21</f>
        <v>2.7170000000000005</v>
      </c>
      <c r="N21" s="40">
        <f>'H-M'!N21</f>
        <v>3.3345454545454545</v>
      </c>
      <c r="O21" s="40">
        <v>52.652000000000001</v>
      </c>
      <c r="P21" s="32">
        <f t="shared" si="2"/>
        <v>163.46457341320149</v>
      </c>
    </row>
    <row r="22" spans="1:16" x14ac:dyDescent="0.25">
      <c r="A22" s="22">
        <v>20</v>
      </c>
      <c r="B22" s="39" t="s">
        <v>173</v>
      </c>
      <c r="C22" s="41" t="s">
        <v>67</v>
      </c>
      <c r="D22" s="39" t="s">
        <v>90</v>
      </c>
      <c r="E22" s="39" t="s">
        <v>94</v>
      </c>
      <c r="F22" s="46">
        <v>619717.88774200005</v>
      </c>
      <c r="G22" s="46">
        <v>1603755.6774200001</v>
      </c>
      <c r="H22" s="39"/>
      <c r="I22" s="40">
        <f>Arboles!P23</f>
        <v>51.968949021346589</v>
      </c>
      <c r="J22" s="40">
        <f t="shared" si="0"/>
        <v>64.44149678646977</v>
      </c>
      <c r="K22" s="40">
        <f>Arbustos!L23</f>
        <v>0.95148555616400632</v>
      </c>
      <c r="L22" s="40">
        <f t="shared" si="1"/>
        <v>1.1798420896433679</v>
      </c>
      <c r="M22" s="40">
        <f>'H-M'!M22</f>
        <v>0.11822222222222221</v>
      </c>
      <c r="N22" s="40">
        <f>'H-M'!N22</f>
        <v>1.8494318181818183</v>
      </c>
      <c r="O22" s="40">
        <v>49.131</v>
      </c>
      <c r="P22" s="32">
        <f t="shared" si="2"/>
        <v>116.71999291651717</v>
      </c>
    </row>
    <row r="23" spans="1:16" x14ac:dyDescent="0.25">
      <c r="A23" s="22">
        <v>21</v>
      </c>
      <c r="B23" s="39" t="s">
        <v>173</v>
      </c>
      <c r="C23" s="41" t="s">
        <v>68</v>
      </c>
      <c r="D23" s="39" t="s">
        <v>90</v>
      </c>
      <c r="E23" s="39" t="s">
        <v>94</v>
      </c>
      <c r="F23" s="46">
        <v>619723.074868</v>
      </c>
      <c r="G23" s="46">
        <v>1604015.68799</v>
      </c>
      <c r="H23" s="39"/>
      <c r="I23" s="40">
        <f>Arboles!P24</f>
        <v>41.294016814603509</v>
      </c>
      <c r="J23" s="40">
        <f t="shared" si="0"/>
        <v>51.20458085010835</v>
      </c>
      <c r="K23" s="40">
        <f>Arbustos!L24</f>
        <v>0.52460412250740784</v>
      </c>
      <c r="L23" s="40">
        <f t="shared" si="1"/>
        <v>0.6505091119091857</v>
      </c>
      <c r="M23" s="40">
        <f>'H-M'!M23</f>
        <v>2.3499999999999997E-2</v>
      </c>
      <c r="N23" s="40">
        <f>'H-M'!N23</f>
        <v>1.6800000000000004</v>
      </c>
      <c r="O23" s="40">
        <v>91.69</v>
      </c>
      <c r="P23" s="32">
        <f t="shared" si="2"/>
        <v>145.24858996201755</v>
      </c>
    </row>
    <row r="24" spans="1:16" x14ac:dyDescent="0.25">
      <c r="A24" s="22">
        <v>22</v>
      </c>
      <c r="B24" s="39" t="s">
        <v>173</v>
      </c>
      <c r="C24" s="41" t="s">
        <v>69</v>
      </c>
      <c r="D24" s="39" t="s">
        <v>90</v>
      </c>
      <c r="E24" s="39" t="s">
        <v>94</v>
      </c>
      <c r="F24" s="46">
        <v>619728.26199300005</v>
      </c>
      <c r="G24" s="46">
        <v>1604275.6985500001</v>
      </c>
      <c r="H24" s="39"/>
      <c r="I24" s="40">
        <f>Arboles!P25</f>
        <v>108.10594597893125</v>
      </c>
      <c r="J24" s="40">
        <f t="shared" si="0"/>
        <v>134.05137301387475</v>
      </c>
      <c r="K24" s="40">
        <f>Arbustos!L25</f>
        <v>0.75588010414269124</v>
      </c>
      <c r="L24" s="40">
        <f t="shared" si="1"/>
        <v>0.93729132913693713</v>
      </c>
      <c r="M24" s="40">
        <f>'H-M'!M24</f>
        <v>9.1874999999999998E-2</v>
      </c>
      <c r="N24" s="40">
        <f>'H-M'!N24</f>
        <v>3.4865384615384616</v>
      </c>
      <c r="O24" s="40">
        <v>41.707999999999998</v>
      </c>
      <c r="P24" s="32">
        <f t="shared" si="2"/>
        <v>180.27507780455014</v>
      </c>
    </row>
    <row r="25" spans="1:16" x14ac:dyDescent="0.25">
      <c r="A25" s="22">
        <v>23</v>
      </c>
      <c r="B25" s="39" t="s">
        <v>173</v>
      </c>
      <c r="C25" s="41" t="s">
        <v>70</v>
      </c>
      <c r="D25" s="39" t="s">
        <v>90</v>
      </c>
      <c r="E25" s="39" t="s">
        <v>94</v>
      </c>
      <c r="F25" s="46">
        <v>619733.449119</v>
      </c>
      <c r="G25" s="46">
        <v>1604535.7091099999</v>
      </c>
      <c r="H25" s="39"/>
      <c r="I25" s="40">
        <f>Arboles!P26</f>
        <v>39.640567218611274</v>
      </c>
      <c r="J25" s="40">
        <f t="shared" si="0"/>
        <v>49.154303351077978</v>
      </c>
      <c r="K25" s="40">
        <f>Arbustos!L26</f>
        <v>0.6177311093990171</v>
      </c>
      <c r="L25" s="40">
        <f t="shared" si="1"/>
        <v>0.76598657565478123</v>
      </c>
      <c r="M25" s="40">
        <f>'H-M'!M25</f>
        <v>7.5999999999999984E-2</v>
      </c>
      <c r="N25" s="40">
        <f>'H-M'!N25</f>
        <v>1.5359999999999998</v>
      </c>
      <c r="O25" s="40">
        <v>45.988</v>
      </c>
      <c r="P25" s="32">
        <f t="shared" si="2"/>
        <v>97.520289926732758</v>
      </c>
    </row>
    <row r="26" spans="1:16" x14ac:dyDescent="0.25">
      <c r="A26" s="22">
        <v>24</v>
      </c>
      <c r="B26" s="39" t="s">
        <v>173</v>
      </c>
      <c r="C26" s="41" t="s">
        <v>71</v>
      </c>
      <c r="D26" s="39" t="s">
        <v>90</v>
      </c>
      <c r="E26" s="39" t="s">
        <v>94</v>
      </c>
      <c r="F26" s="46">
        <v>619738.63624400005</v>
      </c>
      <c r="G26" s="46">
        <v>1604795.71967</v>
      </c>
      <c r="H26" s="39"/>
      <c r="I26" s="40">
        <f>Arboles!P27</f>
        <v>77.739959677704846</v>
      </c>
      <c r="J26" s="40">
        <f t="shared" si="0"/>
        <v>96.397550000354002</v>
      </c>
      <c r="K26" s="40">
        <f>Arbustos!L27</f>
        <v>1.2102835326575323</v>
      </c>
      <c r="L26" s="40">
        <f t="shared" si="1"/>
        <v>1.50075158049534</v>
      </c>
      <c r="M26" s="40">
        <f>'H-M'!M26</f>
        <v>0.13320238095238096</v>
      </c>
      <c r="N26" s="40">
        <f>'H-M'!N26</f>
        <v>2.3735465116279069</v>
      </c>
      <c r="O26" s="40">
        <v>47.674999999999997</v>
      </c>
      <c r="P26" s="32">
        <f t="shared" si="2"/>
        <v>148.08005047342962</v>
      </c>
    </row>
    <row r="27" spans="1:16" x14ac:dyDescent="0.25">
      <c r="A27" s="22">
        <v>25</v>
      </c>
      <c r="B27" s="39" t="s">
        <v>173</v>
      </c>
      <c r="C27" s="41" t="s">
        <v>72</v>
      </c>
      <c r="D27" s="39" t="s">
        <v>90</v>
      </c>
      <c r="E27" s="39" t="s">
        <v>94</v>
      </c>
      <c r="F27" s="46">
        <v>619743.82337</v>
      </c>
      <c r="G27" s="46">
        <v>1605055.7302300001</v>
      </c>
      <c r="H27" s="39"/>
      <c r="I27" s="40">
        <f>Arboles!P28</f>
        <v>52.34355475636039</v>
      </c>
      <c r="J27" s="40">
        <f t="shared" si="0"/>
        <v>64.90600789788688</v>
      </c>
      <c r="K27" s="40">
        <f>Arbustos!L28</f>
        <v>0.69849681473242997</v>
      </c>
      <c r="L27" s="40">
        <f t="shared" si="1"/>
        <v>0.86613605026821316</v>
      </c>
      <c r="M27" s="40">
        <f>'H-M'!M27</f>
        <v>0.21484375</v>
      </c>
      <c r="N27" s="40">
        <f>'H-M'!N27</f>
        <v>2.4597222222222221</v>
      </c>
      <c r="O27" s="40">
        <v>42.012999999999998</v>
      </c>
      <c r="P27" s="32">
        <f t="shared" si="2"/>
        <v>110.45970992037732</v>
      </c>
    </row>
    <row r="28" spans="1:16" x14ac:dyDescent="0.25">
      <c r="A28" s="22">
        <v>26</v>
      </c>
      <c r="B28" s="39" t="s">
        <v>173</v>
      </c>
      <c r="C28" s="41" t="s">
        <v>73</v>
      </c>
      <c r="D28" s="39" t="s">
        <v>90</v>
      </c>
      <c r="E28" s="39" t="s">
        <v>94</v>
      </c>
      <c r="F28" s="46">
        <v>619934.57580300001</v>
      </c>
      <c r="G28" s="46">
        <v>1606336.4558600001</v>
      </c>
      <c r="H28" s="39"/>
      <c r="I28" s="40">
        <f>Arboles!P29</f>
        <v>111.39685046447929</v>
      </c>
      <c r="J28" s="40">
        <f t="shared" si="0"/>
        <v>138.13209457595431</v>
      </c>
      <c r="K28" s="40">
        <f>Arbustos!L29</f>
        <v>1.5684451526131085</v>
      </c>
      <c r="L28" s="40">
        <f t="shared" si="1"/>
        <v>1.9448719892402544</v>
      </c>
      <c r="M28" s="40">
        <f>'H-M'!M28</f>
        <v>0.16797752808988767</v>
      </c>
      <c r="N28" s="40">
        <f>'H-M'!N28</f>
        <v>0.72177272727272723</v>
      </c>
      <c r="O28" s="40">
        <v>59.914000000000001</v>
      </c>
      <c r="P28" s="32">
        <f t="shared" si="2"/>
        <v>200.88071682055721</v>
      </c>
    </row>
    <row r="29" spans="1:16" x14ac:dyDescent="0.25">
      <c r="A29" s="22">
        <v>27</v>
      </c>
      <c r="B29" s="39" t="s">
        <v>173</v>
      </c>
      <c r="C29" s="41" t="s">
        <v>74</v>
      </c>
      <c r="D29" s="39" t="s">
        <v>90</v>
      </c>
      <c r="E29" s="39" t="s">
        <v>94</v>
      </c>
      <c r="F29" s="46">
        <v>620134.77401599998</v>
      </c>
      <c r="G29" s="46">
        <v>1606363.0022100001</v>
      </c>
      <c r="H29" s="39"/>
      <c r="I29" s="40">
        <f>Arboles!P30</f>
        <v>166.15556485123119</v>
      </c>
      <c r="J29" s="40">
        <f t="shared" si="0"/>
        <v>206.03290041552668</v>
      </c>
      <c r="K29" s="40">
        <f>Arbustos!L30</f>
        <v>1.5865354114974666</v>
      </c>
      <c r="L29" s="40">
        <f t="shared" si="1"/>
        <v>1.9673039102568586</v>
      </c>
      <c r="M29" s="40">
        <f>'H-M'!M29</f>
        <v>0.28120000000000001</v>
      </c>
      <c r="N29" s="40">
        <f>'H-M'!N29</f>
        <v>1.1270454545454545</v>
      </c>
      <c r="O29" s="40">
        <v>34.08</v>
      </c>
      <c r="P29" s="32">
        <f t="shared" si="2"/>
        <v>243.48844978032901</v>
      </c>
    </row>
    <row r="30" spans="1:16" x14ac:dyDescent="0.25">
      <c r="A30" s="22">
        <v>28</v>
      </c>
      <c r="B30" s="39" t="s">
        <v>173</v>
      </c>
      <c r="C30" s="41" t="s">
        <v>75</v>
      </c>
      <c r="D30" s="39" t="s">
        <v>90</v>
      </c>
      <c r="E30" s="39" t="s">
        <v>94</v>
      </c>
      <c r="F30" s="46">
        <v>620334.97222899995</v>
      </c>
      <c r="G30" s="46">
        <v>1606389.54856</v>
      </c>
      <c r="H30" s="39"/>
      <c r="I30" s="40">
        <f>Arboles!P31</f>
        <v>188.91131727884027</v>
      </c>
      <c r="J30" s="40">
        <f t="shared" si="0"/>
        <v>234.25003342576193</v>
      </c>
      <c r="K30" s="40">
        <f>Arbustos!L31</f>
        <v>0.6546414233478467</v>
      </c>
      <c r="L30" s="40">
        <f t="shared" si="1"/>
        <v>0.81175536495132994</v>
      </c>
      <c r="M30" s="40">
        <f>'H-M'!M30</f>
        <v>0.14700000000000002</v>
      </c>
      <c r="N30" s="40">
        <f>'H-M'!N30</f>
        <v>3.7636363636363637</v>
      </c>
      <c r="O30" s="40">
        <v>72.346999999999994</v>
      </c>
      <c r="P30" s="32">
        <f t="shared" si="2"/>
        <v>311.31942515434957</v>
      </c>
    </row>
    <row r="31" spans="1:16" x14ac:dyDescent="0.25">
      <c r="A31" s="22">
        <v>29</v>
      </c>
      <c r="B31" s="39" t="s">
        <v>173</v>
      </c>
      <c r="C31" s="41" t="s">
        <v>76</v>
      </c>
      <c r="D31" s="39" t="s">
        <v>91</v>
      </c>
      <c r="E31" s="39" t="s">
        <v>94</v>
      </c>
      <c r="F31" s="46">
        <v>623282.54537599999</v>
      </c>
      <c r="G31" s="46">
        <v>1595564.2010999999</v>
      </c>
      <c r="H31" s="39"/>
      <c r="I31" s="40">
        <f>Arboles!P32</f>
        <v>89.621644167438092</v>
      </c>
      <c r="J31" s="40">
        <f t="shared" si="0"/>
        <v>111.13083876762323</v>
      </c>
      <c r="K31" s="40">
        <f>Arbustos!L32</f>
        <v>0.72045108662192003</v>
      </c>
      <c r="L31" s="40">
        <f t="shared" si="1"/>
        <v>0.89335934741118084</v>
      </c>
      <c r="M31" s="40">
        <f>'H-M'!M31</f>
        <v>0.39361111111111113</v>
      </c>
      <c r="N31" s="40">
        <f>'H-M'!N31</f>
        <v>1.8193548387096772</v>
      </c>
      <c r="O31" s="40">
        <v>28.997</v>
      </c>
      <c r="P31" s="32">
        <f t="shared" si="2"/>
        <v>143.23416406485518</v>
      </c>
    </row>
    <row r="32" spans="1:16" x14ac:dyDescent="0.25">
      <c r="A32" s="22">
        <v>30</v>
      </c>
      <c r="B32" s="39" t="s">
        <v>173</v>
      </c>
      <c r="C32" s="41" t="s">
        <v>77</v>
      </c>
      <c r="D32" s="39" t="s">
        <v>91</v>
      </c>
      <c r="E32" s="39" t="s">
        <v>94</v>
      </c>
      <c r="F32" s="46">
        <v>622789.00919799996</v>
      </c>
      <c r="G32" s="46">
        <v>1595722.8552699999</v>
      </c>
      <c r="H32" s="39"/>
      <c r="I32" s="40">
        <f>Arboles!P33</f>
        <v>217.84750849195373</v>
      </c>
      <c r="J32" s="40">
        <f t="shared" si="0"/>
        <v>270.13091053002262</v>
      </c>
      <c r="K32" s="40">
        <f>Arbustos!L33</f>
        <v>1.2363664384725923</v>
      </c>
      <c r="L32" s="40">
        <f t="shared" si="1"/>
        <v>1.5330943837060145</v>
      </c>
      <c r="M32" s="40">
        <f>'H-M'!M32</f>
        <v>0.24504999999999999</v>
      </c>
      <c r="N32" s="40">
        <f>'H-M'!N32</f>
        <v>3.077419354838709</v>
      </c>
      <c r="O32" s="40">
        <v>43.021000000000001</v>
      </c>
      <c r="P32" s="32">
        <f t="shared" si="2"/>
        <v>318.00747426856731</v>
      </c>
    </row>
    <row r="33" spans="1:17" x14ac:dyDescent="0.25">
      <c r="A33" s="22">
        <v>31</v>
      </c>
      <c r="B33" s="39" t="s">
        <v>173</v>
      </c>
      <c r="C33" s="41" t="s">
        <v>78</v>
      </c>
      <c r="D33" s="39" t="s">
        <v>91</v>
      </c>
      <c r="E33" s="39" t="s">
        <v>94</v>
      </c>
      <c r="F33" s="46">
        <v>622295.47301900003</v>
      </c>
      <c r="G33" s="46">
        <v>1595881.50945</v>
      </c>
      <c r="H33" s="39"/>
      <c r="I33" s="40">
        <f>Arboles!P34</f>
        <v>80.996607349759856</v>
      </c>
      <c r="J33" s="40">
        <f t="shared" si="0"/>
        <v>100.43579311370222</v>
      </c>
      <c r="K33" s="40">
        <f>Arbustos!L34</f>
        <v>0.95007609644355795</v>
      </c>
      <c r="L33" s="40">
        <f t="shared" si="1"/>
        <v>1.1780943595900117</v>
      </c>
      <c r="M33" s="40">
        <f>'H-M'!M33</f>
        <v>0.16136666666666666</v>
      </c>
      <c r="N33" s="40">
        <f>'H-M'!N33</f>
        <v>3.2728571428571431</v>
      </c>
      <c r="O33" s="40">
        <v>47.676000000000002</v>
      </c>
      <c r="P33" s="32">
        <f t="shared" si="2"/>
        <v>152.72411128281604</v>
      </c>
    </row>
    <row r="34" spans="1:17" x14ac:dyDescent="0.25">
      <c r="A34" s="22">
        <v>32</v>
      </c>
      <c r="B34" s="39" t="s">
        <v>173</v>
      </c>
      <c r="C34" s="41" t="s">
        <v>79</v>
      </c>
      <c r="D34" s="39" t="s">
        <v>91</v>
      </c>
      <c r="E34" s="39" t="s">
        <v>94</v>
      </c>
      <c r="F34" s="46">
        <v>622661.34764699999</v>
      </c>
      <c r="G34" s="46">
        <v>1598202.54871</v>
      </c>
      <c r="H34" s="39"/>
      <c r="I34" s="40">
        <f>Arboles!P35</f>
        <v>107.55604188834339</v>
      </c>
      <c r="J34" s="40">
        <f t="shared" si="0"/>
        <v>133.36949194154579</v>
      </c>
      <c r="K34" s="40">
        <f>Arbustos!L35</f>
        <v>1.2410985378106889</v>
      </c>
      <c r="L34" s="40">
        <f t="shared" si="1"/>
        <v>1.5389621868852543</v>
      </c>
      <c r="M34" s="40">
        <f>'H-M'!M34</f>
        <v>0.32899999999999996</v>
      </c>
      <c r="N34" s="40">
        <f>'H-M'!N34</f>
        <v>4.3230769230769228</v>
      </c>
      <c r="O34" s="40">
        <v>49.164000000000001</v>
      </c>
      <c r="P34" s="32">
        <f t="shared" si="2"/>
        <v>188.72453105150794</v>
      </c>
    </row>
    <row r="35" spans="1:17" x14ac:dyDescent="0.25">
      <c r="A35" s="22">
        <v>33</v>
      </c>
      <c r="B35" s="39" t="s">
        <v>173</v>
      </c>
      <c r="C35" s="41" t="s">
        <v>80</v>
      </c>
      <c r="D35" s="39" t="s">
        <v>91</v>
      </c>
      <c r="E35" s="39" t="s">
        <v>94</v>
      </c>
      <c r="F35" s="46">
        <v>622383.30337600003</v>
      </c>
      <c r="G35" s="46">
        <v>1598632.4227799999</v>
      </c>
      <c r="H35" s="39"/>
      <c r="I35" s="40">
        <f>Arboles!P36</f>
        <v>78.813553140094641</v>
      </c>
      <c r="J35" s="40">
        <f t="shared" si="0"/>
        <v>97.72880589371735</v>
      </c>
      <c r="K35" s="40">
        <f>Arbustos!L36</f>
        <v>0.81706542692137318</v>
      </c>
      <c r="L35" s="40">
        <f t="shared" si="1"/>
        <v>1.0131611293825027</v>
      </c>
      <c r="M35" s="40">
        <f>'H-M'!M35</f>
        <v>0.25178571428571428</v>
      </c>
      <c r="N35" s="40">
        <f>'H-M'!N35</f>
        <v>3.1850000000000005</v>
      </c>
      <c r="O35" s="40">
        <v>55.795999999999999</v>
      </c>
      <c r="P35" s="32">
        <f t="shared" si="2"/>
        <v>157.97475273738556</v>
      </c>
    </row>
    <row r="36" spans="1:17" x14ac:dyDescent="0.25">
      <c r="A36" s="22">
        <v>34</v>
      </c>
      <c r="B36" s="39" t="s">
        <v>173</v>
      </c>
      <c r="C36" s="41" t="s">
        <v>81</v>
      </c>
      <c r="D36" s="39" t="s">
        <v>91</v>
      </c>
      <c r="E36" s="39" t="s">
        <v>94</v>
      </c>
      <c r="F36" s="46">
        <v>622105.25910499995</v>
      </c>
      <c r="G36" s="46">
        <v>1599062.29684</v>
      </c>
      <c r="H36" s="39"/>
      <c r="I36" s="40">
        <f>Arboles!P37</f>
        <v>149.53070552429372</v>
      </c>
      <c r="J36" s="40">
        <f t="shared" si="0"/>
        <v>185.41807485012421</v>
      </c>
      <c r="K36" s="40">
        <f>Arbustos!L37</f>
        <v>1.6500617637672401</v>
      </c>
      <c r="L36" s="40">
        <f t="shared" si="1"/>
        <v>2.0460765870713775</v>
      </c>
      <c r="M36" s="40">
        <f>'H-M'!M36</f>
        <v>0.3482142857142857</v>
      </c>
      <c r="N36" s="40">
        <f>'H-M'!N36</f>
        <v>2.0788461538461536</v>
      </c>
      <c r="O36" s="40">
        <v>33.948999999999998</v>
      </c>
      <c r="P36" s="32">
        <f t="shared" si="2"/>
        <v>223.84021187675603</v>
      </c>
    </row>
    <row r="37" spans="1:17" x14ac:dyDescent="0.25">
      <c r="A37" s="22">
        <v>35</v>
      </c>
      <c r="B37" s="39" t="s">
        <v>173</v>
      </c>
      <c r="C37" s="41" t="s">
        <v>82</v>
      </c>
      <c r="D37" s="39" t="s">
        <v>91</v>
      </c>
      <c r="E37" s="39" t="s">
        <v>94</v>
      </c>
      <c r="F37" s="46">
        <v>622339.32111999998</v>
      </c>
      <c r="G37" s="46">
        <v>1600011.0297600001</v>
      </c>
      <c r="H37" s="39"/>
      <c r="I37" s="40">
        <f>Arboles!P38</f>
        <v>27.012466701765913</v>
      </c>
      <c r="J37" s="40">
        <f t="shared" si="0"/>
        <v>33.49545871018973</v>
      </c>
      <c r="K37" s="40">
        <f>Arbustos!L38</f>
        <v>0.39236127271015031</v>
      </c>
      <c r="L37" s="40">
        <f t="shared" si="1"/>
        <v>0.48652797816058641</v>
      </c>
      <c r="M37" s="40">
        <f>'H-M'!M37</f>
        <v>0.11599999999999998</v>
      </c>
      <c r="N37" s="40">
        <f>'H-M'!N37</f>
        <v>3.5999999999999996</v>
      </c>
      <c r="O37" s="40">
        <v>65.385000000000005</v>
      </c>
      <c r="P37" s="32">
        <f t="shared" si="2"/>
        <v>103.08298668835033</v>
      </c>
    </row>
    <row r="38" spans="1:17" x14ac:dyDescent="0.25">
      <c r="A38" s="22">
        <v>36</v>
      </c>
      <c r="B38" s="39" t="s">
        <v>173</v>
      </c>
      <c r="C38" s="41" t="s">
        <v>83</v>
      </c>
      <c r="D38" s="39" t="s">
        <v>91</v>
      </c>
      <c r="E38" s="39" t="s">
        <v>94</v>
      </c>
      <c r="F38" s="46">
        <v>619779.98138899996</v>
      </c>
      <c r="G38" s="46">
        <v>1602584.4666200001</v>
      </c>
      <c r="H38" s="39"/>
      <c r="I38" s="40">
        <f>Arboles!P39</f>
        <v>87.811873902021617</v>
      </c>
      <c r="J38" s="40">
        <f t="shared" si="0"/>
        <v>108.88672363850681</v>
      </c>
      <c r="K38" s="40">
        <f>Arbustos!L39</f>
        <v>0.80779290515683233</v>
      </c>
      <c r="L38" s="40">
        <f t="shared" si="1"/>
        <v>1.001663202394472</v>
      </c>
      <c r="M38" s="40">
        <f>'H-M'!M38</f>
        <v>0.17499999999999999</v>
      </c>
      <c r="N38" s="40">
        <f>'H-M'!N38</f>
        <v>0.87213114754098342</v>
      </c>
      <c r="O38" s="40">
        <v>48.396000000000001</v>
      </c>
      <c r="P38" s="32">
        <f t="shared" si="2"/>
        <v>159.33151798844227</v>
      </c>
    </row>
    <row r="39" spans="1:17" x14ac:dyDescent="0.25">
      <c r="A39" s="22">
        <v>37</v>
      </c>
      <c r="B39" s="39" t="s">
        <v>173</v>
      </c>
      <c r="C39" s="41" t="s">
        <v>84</v>
      </c>
      <c r="D39" s="39" t="s">
        <v>91</v>
      </c>
      <c r="E39" s="39" t="s">
        <v>94</v>
      </c>
      <c r="F39" s="46">
        <v>620055.07779300003</v>
      </c>
      <c r="G39" s="46">
        <v>1605928.0557599999</v>
      </c>
      <c r="H39" s="39"/>
      <c r="I39" s="40">
        <f>Arboles!P40</f>
        <v>32.893938886943239</v>
      </c>
      <c r="J39" s="40">
        <f t="shared" si="0"/>
        <v>40.788484219809618</v>
      </c>
      <c r="K39" s="40">
        <f>Arbustos!L40</f>
        <v>0.88005889754666078</v>
      </c>
      <c r="L39" s="40">
        <f t="shared" si="1"/>
        <v>1.0912730329578593</v>
      </c>
      <c r="M39" s="40">
        <f>'H-M'!M39</f>
        <v>0.18092857142857144</v>
      </c>
      <c r="N39" s="40">
        <f>'H-M'!N39</f>
        <v>2.0604</v>
      </c>
      <c r="O39" s="40">
        <v>64.153000000000006</v>
      </c>
      <c r="P39" s="32">
        <f t="shared" si="2"/>
        <v>108.27408582419605</v>
      </c>
    </row>
    <row r="40" spans="1:17" x14ac:dyDescent="0.25">
      <c r="A40" s="119">
        <v>38</v>
      </c>
      <c r="B40" s="120" t="s">
        <v>173</v>
      </c>
      <c r="C40" s="121" t="s">
        <v>85</v>
      </c>
      <c r="D40" s="120" t="s">
        <v>92</v>
      </c>
      <c r="E40" s="120" t="s">
        <v>94</v>
      </c>
      <c r="F40" s="122">
        <v>621465.18267200002</v>
      </c>
      <c r="G40" s="122">
        <v>1596970.4389599999</v>
      </c>
      <c r="H40" s="120"/>
      <c r="I40" s="123">
        <f>Arboles!P41</f>
        <v>0</v>
      </c>
      <c r="J40" s="123">
        <f t="shared" si="0"/>
        <v>0</v>
      </c>
      <c r="K40" s="123">
        <f>Arbustos!L41</f>
        <v>1.2632925076168264</v>
      </c>
      <c r="L40" s="123">
        <f t="shared" si="1"/>
        <v>1.5664827094448648</v>
      </c>
      <c r="M40" s="123">
        <f>'H-M'!M40</f>
        <v>0.13528846153846155</v>
      </c>
      <c r="N40" s="123">
        <f>'H-M'!N40</f>
        <v>6.5347368421052634</v>
      </c>
      <c r="O40" s="123">
        <v>42.834000000000003</v>
      </c>
      <c r="P40" s="124">
        <f t="shared" si="2"/>
        <v>51.070508013088592</v>
      </c>
      <c r="Q40" s="141" t="s">
        <v>181</v>
      </c>
    </row>
    <row r="41" spans="1:17" x14ac:dyDescent="0.25">
      <c r="A41" s="119">
        <v>39</v>
      </c>
      <c r="B41" s="120" t="s">
        <v>173</v>
      </c>
      <c r="C41" s="121" t="s">
        <v>86</v>
      </c>
      <c r="D41" s="120" t="s">
        <v>92</v>
      </c>
      <c r="E41" s="120" t="s">
        <v>94</v>
      </c>
      <c r="F41" s="122">
        <v>620694.94923200004</v>
      </c>
      <c r="G41" s="122">
        <v>1599437.3142299999</v>
      </c>
      <c r="H41" s="120"/>
      <c r="I41" s="123">
        <f>Arboles!P42</f>
        <v>133.76600935782869</v>
      </c>
      <c r="J41" s="123">
        <f t="shared" si="0"/>
        <v>165.86985160370759</v>
      </c>
      <c r="K41" s="123">
        <f>Arbustos!L42</f>
        <v>0.66507436138948017</v>
      </c>
      <c r="L41" s="123">
        <f t="shared" si="1"/>
        <v>0.82469220812295541</v>
      </c>
      <c r="M41" s="123">
        <f>'H-M'!M41</f>
        <v>0.11999999999999998</v>
      </c>
      <c r="N41" s="123">
        <f>'H-M'!N41</f>
        <v>1.5519791666666669</v>
      </c>
      <c r="O41" s="123">
        <v>89.242999999999995</v>
      </c>
      <c r="P41" s="124">
        <f t="shared" si="2"/>
        <v>257.60952297849724</v>
      </c>
      <c r="Q41" s="142"/>
    </row>
    <row r="42" spans="1:17" x14ac:dyDescent="0.25">
      <c r="A42" s="119">
        <v>40</v>
      </c>
      <c r="B42" s="120" t="s">
        <v>173</v>
      </c>
      <c r="C42" s="121" t="s">
        <v>87</v>
      </c>
      <c r="D42" s="120" t="s">
        <v>92</v>
      </c>
      <c r="E42" s="120" t="s">
        <v>94</v>
      </c>
      <c r="F42" s="122">
        <v>619032.32266199996</v>
      </c>
      <c r="G42" s="122">
        <v>1599923.5540799999</v>
      </c>
      <c r="H42" s="120"/>
      <c r="I42" s="123">
        <f>Arboles!P43</f>
        <v>45.425466093466142</v>
      </c>
      <c r="J42" s="123">
        <f t="shared" si="0"/>
        <v>56.327577955898015</v>
      </c>
      <c r="K42" s="123">
        <f>Arbustos!L43</f>
        <v>0.30516202254660829</v>
      </c>
      <c r="L42" s="123">
        <f t="shared" si="1"/>
        <v>0.3784009079577943</v>
      </c>
      <c r="M42" s="123">
        <f>'H-M'!M42</f>
        <v>3.4000000000000002E-2</v>
      </c>
      <c r="N42" s="123">
        <f>'H-M'!N42</f>
        <v>12.419999999999998</v>
      </c>
      <c r="O42" s="123">
        <v>63.475000000000001</v>
      </c>
      <c r="P42" s="124">
        <f t="shared" si="2"/>
        <v>132.63497886385582</v>
      </c>
      <c r="Q42" s="142"/>
    </row>
    <row r="43" spans="1:17" x14ac:dyDescent="0.25">
      <c r="A43" s="119">
        <v>41</v>
      </c>
      <c r="B43" s="120" t="s">
        <v>173</v>
      </c>
      <c r="C43" s="121" t="s">
        <v>88</v>
      </c>
      <c r="D43" s="120" t="s">
        <v>92</v>
      </c>
      <c r="E43" s="120" t="s">
        <v>94</v>
      </c>
      <c r="F43" s="122">
        <v>620251.273881</v>
      </c>
      <c r="G43" s="122">
        <v>1603467.1636099999</v>
      </c>
      <c r="H43" s="120"/>
      <c r="I43" s="123">
        <f>Arboles!P44</f>
        <v>0</v>
      </c>
      <c r="J43" s="123">
        <f t="shared" si="0"/>
        <v>0</v>
      </c>
      <c r="K43" s="123">
        <f>Arbustos!L44</f>
        <v>2.7048984289633671</v>
      </c>
      <c r="L43" s="123">
        <f t="shared" si="1"/>
        <v>3.3540740519145751</v>
      </c>
      <c r="M43" s="123">
        <f>'H-M'!M43</f>
        <v>1.2034999999999998</v>
      </c>
      <c r="N43" s="123">
        <f>'H-M'!N43</f>
        <v>1.5650961538461539</v>
      </c>
      <c r="O43" s="123">
        <v>44.161000000000001</v>
      </c>
      <c r="P43" s="124">
        <f t="shared" si="2"/>
        <v>50.283670205760728</v>
      </c>
      <c r="Q43" s="142"/>
    </row>
    <row r="44" spans="1:17" x14ac:dyDescent="0.25">
      <c r="A44" s="119">
        <v>42</v>
      </c>
      <c r="B44" s="120" t="s">
        <v>173</v>
      </c>
      <c r="C44" s="121" t="s">
        <v>89</v>
      </c>
      <c r="D44" s="120" t="s">
        <v>93</v>
      </c>
      <c r="E44" s="120" t="s">
        <v>94</v>
      </c>
      <c r="F44" s="122">
        <v>619600.125321</v>
      </c>
      <c r="G44" s="122">
        <v>1600108.6389200001</v>
      </c>
      <c r="H44" s="120"/>
      <c r="I44" s="123">
        <f>Arboles!P45</f>
        <v>0</v>
      </c>
      <c r="J44" s="123">
        <f t="shared" si="0"/>
        <v>0</v>
      </c>
      <c r="K44" s="123">
        <f>Arbustos!L45</f>
        <v>0</v>
      </c>
      <c r="L44" s="123">
        <f t="shared" si="1"/>
        <v>0</v>
      </c>
      <c r="M44" s="123">
        <f>'H-M'!M44</f>
        <v>2.0932692307692311</v>
      </c>
      <c r="N44" s="123" t="e">
        <f>'H-M'!N44</f>
        <v>#DIV/0!</v>
      </c>
      <c r="O44" s="123">
        <v>69.608999999999995</v>
      </c>
      <c r="P44" s="124" t="e">
        <f t="shared" si="2"/>
        <v>#DIV/0!</v>
      </c>
      <c r="Q44" s="142"/>
    </row>
    <row r="46" spans="1:17" x14ac:dyDescent="0.25">
      <c r="P46" s="32" t="e">
        <f>AVERAGE(P3:P44)</f>
        <v>#DIV/0!</v>
      </c>
      <c r="Q46" s="24" t="s">
        <v>45</v>
      </c>
    </row>
  </sheetData>
  <mergeCells count="3">
    <mergeCell ref="F1:H1"/>
    <mergeCell ref="I1:P1"/>
    <mergeCell ref="Q40:Q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Datos Grales</vt:lpstr>
      <vt:lpstr>Arboles</vt:lpstr>
      <vt:lpstr>Arbustos</vt:lpstr>
      <vt:lpstr>H-M</vt:lpstr>
      <vt:lpstr>Resumen TRIFINIO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</dc:creator>
  <cp:lastModifiedBy>DangerGo</cp:lastModifiedBy>
  <cp:revision/>
  <dcterms:created xsi:type="dcterms:W3CDTF">2014-04-10T13:49:36Z</dcterms:created>
  <dcterms:modified xsi:type="dcterms:W3CDTF">2016-02-28T15:15:39Z</dcterms:modified>
</cp:coreProperties>
</file>