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ARBONO_REDD+GT\ASINFOR\ALVARO_NERY_SOSA\"/>
    </mc:Choice>
  </mc:AlternateContent>
  <bookViews>
    <workbookView xWindow="930" yWindow="0" windowWidth="6300" windowHeight="3810" tabRatio="807" activeTab="1"/>
  </bookViews>
  <sheets>
    <sheet name="BASE" sheetId="1" r:id="rId1"/>
    <sheet name="BASE_ANÁLISIS" sheetId="19" r:id="rId2"/>
    <sheet name="TD" sheetId="25" r:id="rId3"/>
    <sheet name="CUADRO 2" sheetId="4" r:id="rId4"/>
    <sheet name="RESUMEN DE INVENTARIO" sheetId="12" r:id="rId5"/>
    <sheet name="ANEXO 3 " sheetId="13" r:id="rId6"/>
    <sheet name="ANEXO 4" sheetId="14" r:id="rId7"/>
    <sheet name="ESTADISTICA" sheetId="15" r:id="rId8"/>
    <sheet name="Fórmulas_Volumen" sheetId="26" r:id="rId9"/>
    <sheet name="Coordenadas" sheetId="27" r:id="rId10"/>
  </sheets>
  <definedNames>
    <definedName name="_xlnm._FilterDatabase" localSheetId="1" hidden="1">BASE_ANÁLISIS!$A$1:$R$182</definedName>
  </definedNames>
  <calcPr calcId="152511"/>
  <pivotCaches>
    <pivotCache cacheId="2" r:id="rId11"/>
  </pivotCaches>
</workbook>
</file>

<file path=xl/calcChain.xml><?xml version="1.0" encoding="utf-8"?>
<calcChain xmlns="http://schemas.openxmlformats.org/spreadsheetml/2006/main">
  <c r="D2" i="4" l="1"/>
  <c r="F12" i="12" l="1"/>
  <c r="E8" i="13"/>
  <c r="E9" i="13"/>
  <c r="B31" i="14"/>
  <c r="F9" i="13"/>
  <c r="C31" i="14"/>
  <c r="D31" i="14"/>
  <c r="H3" i="19" l="1"/>
  <c r="D10" i="12" l="1"/>
  <c r="I7" i="12"/>
  <c r="B8" i="15" l="1"/>
  <c r="B30" i="14"/>
  <c r="H12" i="12"/>
  <c r="G12" i="12"/>
  <c r="H11" i="12"/>
  <c r="G11" i="12"/>
  <c r="F11" i="12"/>
  <c r="E10" i="12"/>
  <c r="J32" i="19"/>
  <c r="H32" i="19"/>
  <c r="K32" i="19" s="1"/>
  <c r="H2" i="19"/>
  <c r="H129" i="19"/>
  <c r="H81" i="19"/>
  <c r="H80" i="19"/>
  <c r="H30" i="19"/>
  <c r="H25" i="19"/>
  <c r="H182" i="19"/>
  <c r="H180" i="19"/>
  <c r="H179" i="19"/>
  <c r="H178" i="19"/>
  <c r="H175" i="19"/>
  <c r="H174" i="19"/>
  <c r="H173" i="19"/>
  <c r="H172" i="19"/>
  <c r="H171" i="19"/>
  <c r="H170" i="19"/>
  <c r="H169" i="19"/>
  <c r="H166" i="19"/>
  <c r="H164" i="19"/>
  <c r="H157" i="19"/>
  <c r="H156" i="19"/>
  <c r="H155" i="19"/>
  <c r="H152" i="19"/>
  <c r="H150" i="19"/>
  <c r="H149" i="19"/>
  <c r="H148" i="19"/>
  <c r="H147" i="19"/>
  <c r="H146" i="19"/>
  <c r="H145" i="19"/>
  <c r="H144" i="19"/>
  <c r="H143" i="19"/>
  <c r="H138" i="19"/>
  <c r="H137" i="19"/>
  <c r="H119" i="19"/>
  <c r="H116" i="19"/>
  <c r="H115" i="19"/>
  <c r="H114" i="19"/>
  <c r="H110" i="19"/>
  <c r="H106" i="19"/>
  <c r="H105" i="19"/>
  <c r="H103" i="19"/>
  <c r="H99" i="19"/>
  <c r="H96" i="19"/>
  <c r="H95" i="19"/>
  <c r="H93" i="19"/>
  <c r="H90" i="19"/>
  <c r="H86" i="19"/>
  <c r="H87" i="19"/>
  <c r="H85" i="19"/>
  <c r="H77" i="19"/>
  <c r="H76" i="19"/>
  <c r="H74" i="19"/>
  <c r="H73" i="19"/>
  <c r="H70" i="19"/>
  <c r="H71" i="19"/>
  <c r="H69" i="19"/>
  <c r="H67" i="19"/>
  <c r="H66" i="19"/>
  <c r="H63" i="19"/>
  <c r="H64" i="19"/>
  <c r="H62" i="19"/>
  <c r="H58" i="19"/>
  <c r="H48" i="19"/>
  <c r="H49" i="19"/>
  <c r="H50" i="19"/>
  <c r="H51" i="19"/>
  <c r="H52" i="19"/>
  <c r="H53" i="19"/>
  <c r="H54" i="19"/>
  <c r="H55" i="19"/>
  <c r="H56" i="19"/>
  <c r="H47" i="19"/>
  <c r="H45" i="19"/>
  <c r="H43" i="19"/>
  <c r="H40" i="19"/>
  <c r="H38" i="19"/>
  <c r="H36" i="19"/>
  <c r="H35" i="19"/>
  <c r="H31" i="19"/>
  <c r="H27" i="19"/>
  <c r="H26" i="19"/>
  <c r="H24" i="19"/>
  <c r="H16" i="19"/>
  <c r="I3" i="19" l="1"/>
  <c r="J3" i="19" s="1"/>
  <c r="H4" i="19"/>
  <c r="I4" i="19"/>
  <c r="J4" i="19" s="1"/>
  <c r="H5" i="19"/>
  <c r="I5" i="19"/>
  <c r="J5" i="19" s="1"/>
  <c r="H6" i="19"/>
  <c r="I6" i="19"/>
  <c r="J6" i="19" s="1"/>
  <c r="H7" i="19"/>
  <c r="I7" i="19"/>
  <c r="J7" i="19" s="1"/>
  <c r="H8" i="19"/>
  <c r="I8" i="19"/>
  <c r="J8" i="19" s="1"/>
  <c r="H9" i="19"/>
  <c r="I9" i="19"/>
  <c r="J9" i="19" s="1"/>
  <c r="H10" i="19"/>
  <c r="I10" i="19"/>
  <c r="J10" i="19" s="1"/>
  <c r="H11" i="19"/>
  <c r="I11" i="19"/>
  <c r="J11" i="19" s="1"/>
  <c r="H12" i="19"/>
  <c r="I12" i="19"/>
  <c r="J12" i="19" s="1"/>
  <c r="H13" i="19"/>
  <c r="I13" i="19"/>
  <c r="J13" i="19" s="1"/>
  <c r="H14" i="19"/>
  <c r="I14" i="19"/>
  <c r="J14" i="19" s="1"/>
  <c r="H15" i="19"/>
  <c r="I15" i="19"/>
  <c r="J15" i="19" s="1"/>
  <c r="I16" i="19"/>
  <c r="K16" i="19" s="1"/>
  <c r="H17" i="19"/>
  <c r="I17" i="19"/>
  <c r="J17" i="19" s="1"/>
  <c r="H18" i="19"/>
  <c r="I18" i="19"/>
  <c r="J18" i="19" s="1"/>
  <c r="H19" i="19"/>
  <c r="I19" i="19"/>
  <c r="J19" i="19" s="1"/>
  <c r="H20" i="19"/>
  <c r="I20" i="19"/>
  <c r="J20" i="19" s="1"/>
  <c r="H21" i="19"/>
  <c r="I21" i="19"/>
  <c r="J21" i="19" s="1"/>
  <c r="H22" i="19"/>
  <c r="I22" i="19"/>
  <c r="J22" i="19" s="1"/>
  <c r="H23" i="19"/>
  <c r="I23" i="19"/>
  <c r="J23" i="19" s="1"/>
  <c r="I24" i="19"/>
  <c r="K24" i="19" s="1"/>
  <c r="I25" i="19"/>
  <c r="J25" i="19" s="1"/>
  <c r="I26" i="19"/>
  <c r="K26" i="19" s="1"/>
  <c r="I27" i="19"/>
  <c r="J27" i="19" s="1"/>
  <c r="H28" i="19"/>
  <c r="I28" i="19"/>
  <c r="J28" i="19" s="1"/>
  <c r="H29" i="19"/>
  <c r="I29" i="19"/>
  <c r="J29" i="19" s="1"/>
  <c r="I30" i="19"/>
  <c r="K30" i="19" s="1"/>
  <c r="I31" i="19"/>
  <c r="J31" i="19" s="1"/>
  <c r="H33" i="19"/>
  <c r="I33" i="19"/>
  <c r="J33" i="19" s="1"/>
  <c r="H34" i="19"/>
  <c r="I34" i="19"/>
  <c r="J34" i="19" s="1"/>
  <c r="I35" i="19"/>
  <c r="K35" i="19" s="1"/>
  <c r="I36" i="19"/>
  <c r="J36" i="19" s="1"/>
  <c r="H37" i="19"/>
  <c r="I37" i="19"/>
  <c r="J37" i="19" s="1"/>
  <c r="I38" i="19"/>
  <c r="J38" i="19" s="1"/>
  <c r="H39" i="19"/>
  <c r="I39" i="19"/>
  <c r="J39" i="19" s="1"/>
  <c r="I40" i="19"/>
  <c r="J40" i="19" s="1"/>
  <c r="H41" i="19"/>
  <c r="I41" i="19"/>
  <c r="J41" i="19" s="1"/>
  <c r="H42" i="19"/>
  <c r="I42" i="19"/>
  <c r="J42" i="19" s="1"/>
  <c r="I43" i="19"/>
  <c r="K43" i="19" s="1"/>
  <c r="H44" i="19"/>
  <c r="I44" i="19"/>
  <c r="J44" i="19" s="1"/>
  <c r="I45" i="19"/>
  <c r="K45" i="19" s="1"/>
  <c r="H46" i="19"/>
  <c r="I46" i="19"/>
  <c r="J46" i="19" s="1"/>
  <c r="I47" i="19"/>
  <c r="K47" i="19" s="1"/>
  <c r="I48" i="19"/>
  <c r="J48" i="19" s="1"/>
  <c r="I49" i="19"/>
  <c r="K49" i="19" s="1"/>
  <c r="I50" i="19"/>
  <c r="J50" i="19" s="1"/>
  <c r="I51" i="19"/>
  <c r="K51" i="19" s="1"/>
  <c r="I52" i="19"/>
  <c r="J52" i="19" s="1"/>
  <c r="I53" i="19"/>
  <c r="K53" i="19" s="1"/>
  <c r="I54" i="19"/>
  <c r="J54" i="19" s="1"/>
  <c r="I55" i="19"/>
  <c r="K55" i="19" s="1"/>
  <c r="I56" i="19"/>
  <c r="J56" i="19" s="1"/>
  <c r="H57" i="19"/>
  <c r="I57" i="19"/>
  <c r="J57" i="19" s="1"/>
  <c r="I58" i="19"/>
  <c r="J58" i="19" s="1"/>
  <c r="H59" i="19"/>
  <c r="I59" i="19"/>
  <c r="J59" i="19" s="1"/>
  <c r="H60" i="19"/>
  <c r="I60" i="19"/>
  <c r="J60" i="19" s="1"/>
  <c r="H61" i="19"/>
  <c r="I61" i="19"/>
  <c r="J61" i="19" s="1"/>
  <c r="I62" i="19"/>
  <c r="J62" i="19" s="1"/>
  <c r="I63" i="19"/>
  <c r="K63" i="19" s="1"/>
  <c r="I64" i="19"/>
  <c r="J64" i="19" s="1"/>
  <c r="H65" i="19"/>
  <c r="I65" i="19"/>
  <c r="J65" i="19" s="1"/>
  <c r="I66" i="19"/>
  <c r="J66" i="19" s="1"/>
  <c r="I67" i="19"/>
  <c r="K67" i="19" s="1"/>
  <c r="H68" i="19"/>
  <c r="I68" i="19"/>
  <c r="J68" i="19" s="1"/>
  <c r="I69" i="19"/>
  <c r="K69" i="19" s="1"/>
  <c r="I70" i="19"/>
  <c r="J70" i="19" s="1"/>
  <c r="I71" i="19"/>
  <c r="K71" i="19" s="1"/>
  <c r="H72" i="19"/>
  <c r="I72" i="19"/>
  <c r="J72" i="19" s="1"/>
  <c r="I73" i="19"/>
  <c r="K73" i="19" s="1"/>
  <c r="I74" i="19"/>
  <c r="J74" i="19" s="1"/>
  <c r="H75" i="19"/>
  <c r="I75" i="19"/>
  <c r="J75" i="19" s="1"/>
  <c r="I76" i="19"/>
  <c r="J76" i="19" s="1"/>
  <c r="I77" i="19"/>
  <c r="K77" i="19" s="1"/>
  <c r="H78" i="19"/>
  <c r="I78" i="19"/>
  <c r="J78" i="19" s="1"/>
  <c r="H79" i="19"/>
  <c r="I79" i="19"/>
  <c r="J79" i="19" s="1"/>
  <c r="I80" i="19"/>
  <c r="J80" i="19" s="1"/>
  <c r="I81" i="19"/>
  <c r="K81" i="19" s="1"/>
  <c r="H82" i="19"/>
  <c r="I82" i="19"/>
  <c r="J82" i="19" s="1"/>
  <c r="H83" i="19"/>
  <c r="I83" i="19"/>
  <c r="J83" i="19" s="1"/>
  <c r="H84" i="19"/>
  <c r="I84" i="19"/>
  <c r="J84" i="19" s="1"/>
  <c r="I85" i="19"/>
  <c r="K85" i="19" s="1"/>
  <c r="I86" i="19"/>
  <c r="J86" i="19" s="1"/>
  <c r="I87" i="19"/>
  <c r="K87" i="19" s="1"/>
  <c r="H88" i="19"/>
  <c r="I88" i="19"/>
  <c r="J88" i="19" s="1"/>
  <c r="H89" i="19"/>
  <c r="I89" i="19"/>
  <c r="J89" i="19" s="1"/>
  <c r="I90" i="19"/>
  <c r="J90" i="19" s="1"/>
  <c r="H91" i="19"/>
  <c r="I91" i="19"/>
  <c r="J91" i="19" s="1"/>
  <c r="H92" i="19"/>
  <c r="I92" i="19"/>
  <c r="J92" i="19" s="1"/>
  <c r="I93" i="19"/>
  <c r="J93" i="19" s="1"/>
  <c r="H94" i="19"/>
  <c r="I94" i="19"/>
  <c r="J94" i="19" s="1"/>
  <c r="I95" i="19"/>
  <c r="J95" i="19" s="1"/>
  <c r="I96" i="19"/>
  <c r="J96" i="19" s="1"/>
  <c r="H97" i="19"/>
  <c r="I97" i="19"/>
  <c r="H98" i="19"/>
  <c r="I98" i="19"/>
  <c r="J98" i="19" s="1"/>
  <c r="I99" i="19"/>
  <c r="H100" i="19"/>
  <c r="I100" i="19"/>
  <c r="J100" i="19" s="1"/>
  <c r="H101" i="19"/>
  <c r="I101" i="19"/>
  <c r="J101" i="19" s="1"/>
  <c r="H102" i="19"/>
  <c r="I102" i="19"/>
  <c r="J102" i="19" s="1"/>
  <c r="I103" i="19"/>
  <c r="H104" i="19"/>
  <c r="I104" i="19"/>
  <c r="J104" i="19" s="1"/>
  <c r="I105" i="19"/>
  <c r="I106" i="19"/>
  <c r="J106" i="19" s="1"/>
  <c r="H107" i="19"/>
  <c r="I107" i="19"/>
  <c r="H108" i="19"/>
  <c r="I108" i="19"/>
  <c r="J108" i="19" s="1"/>
  <c r="H109" i="19"/>
  <c r="I109" i="19"/>
  <c r="J109" i="19" s="1"/>
  <c r="I110" i="19"/>
  <c r="J110" i="19" s="1"/>
  <c r="H111" i="19"/>
  <c r="I111" i="19"/>
  <c r="H112" i="19"/>
  <c r="I112" i="19"/>
  <c r="J112" i="19" s="1"/>
  <c r="H113" i="19"/>
  <c r="I113" i="19"/>
  <c r="J113" i="19" s="1"/>
  <c r="I114" i="19"/>
  <c r="J114" i="19" s="1"/>
  <c r="I115" i="19"/>
  <c r="I116" i="19"/>
  <c r="J116" i="19" s="1"/>
  <c r="H117" i="19"/>
  <c r="I117" i="19"/>
  <c r="H118" i="19"/>
  <c r="I118" i="19"/>
  <c r="J118" i="19" s="1"/>
  <c r="I119" i="19"/>
  <c r="H120" i="19"/>
  <c r="I120" i="19"/>
  <c r="J120" i="19" s="1"/>
  <c r="H121" i="19"/>
  <c r="I121" i="19"/>
  <c r="J121" i="19" s="1"/>
  <c r="H122" i="19"/>
  <c r="I122" i="19"/>
  <c r="J122" i="19" s="1"/>
  <c r="H123" i="19"/>
  <c r="I123" i="19"/>
  <c r="J123" i="19" s="1"/>
  <c r="H124" i="19"/>
  <c r="I124" i="19"/>
  <c r="J124" i="19" s="1"/>
  <c r="H125" i="19"/>
  <c r="I125" i="19"/>
  <c r="J125" i="19" s="1"/>
  <c r="H126" i="19"/>
  <c r="I126" i="19"/>
  <c r="J126" i="19" s="1"/>
  <c r="H127" i="19"/>
  <c r="I127" i="19"/>
  <c r="J127" i="19" s="1"/>
  <c r="H128" i="19"/>
  <c r="I128" i="19"/>
  <c r="J128" i="19" s="1"/>
  <c r="I129" i="19"/>
  <c r="H130" i="19"/>
  <c r="I130" i="19"/>
  <c r="J130" i="19" s="1"/>
  <c r="H131" i="19"/>
  <c r="I131" i="19"/>
  <c r="J131" i="19" s="1"/>
  <c r="H132" i="19"/>
  <c r="I132" i="19"/>
  <c r="J132" i="19" s="1"/>
  <c r="H133" i="19"/>
  <c r="I133" i="19"/>
  <c r="J133" i="19" s="1"/>
  <c r="H134" i="19"/>
  <c r="I134" i="19"/>
  <c r="J134" i="19" s="1"/>
  <c r="H135" i="19"/>
  <c r="I135" i="19"/>
  <c r="J135" i="19" s="1"/>
  <c r="H136" i="19"/>
  <c r="I136" i="19"/>
  <c r="J136" i="19" s="1"/>
  <c r="I137" i="19"/>
  <c r="I138" i="19"/>
  <c r="J138" i="19" s="1"/>
  <c r="H139" i="19"/>
  <c r="I139" i="19"/>
  <c r="J139" i="19" s="1"/>
  <c r="H140" i="19"/>
  <c r="I140" i="19"/>
  <c r="J140" i="19" s="1"/>
  <c r="H141" i="19"/>
  <c r="I141" i="19"/>
  <c r="J141" i="19" s="1"/>
  <c r="H142" i="19"/>
  <c r="I142" i="19"/>
  <c r="J142" i="19" s="1"/>
  <c r="I143" i="19"/>
  <c r="I144" i="19"/>
  <c r="J144" i="19" s="1"/>
  <c r="I145" i="19"/>
  <c r="I146" i="19"/>
  <c r="J146" i="19" s="1"/>
  <c r="I147" i="19"/>
  <c r="I148" i="19"/>
  <c r="J148" i="19" s="1"/>
  <c r="I149" i="19"/>
  <c r="J149" i="19" s="1"/>
  <c r="I150" i="19"/>
  <c r="J150" i="19" s="1"/>
  <c r="H151" i="19"/>
  <c r="I151" i="19"/>
  <c r="J151" i="19" s="1"/>
  <c r="I152" i="19"/>
  <c r="K152" i="19" s="1"/>
  <c r="H153" i="19"/>
  <c r="I153" i="19"/>
  <c r="J153" i="19" s="1"/>
  <c r="H154" i="19"/>
  <c r="I154" i="19"/>
  <c r="J154" i="19" s="1"/>
  <c r="I155" i="19"/>
  <c r="J155" i="19" s="1"/>
  <c r="I156" i="19"/>
  <c r="J156" i="19" s="1"/>
  <c r="I157" i="19"/>
  <c r="J157" i="19" s="1"/>
  <c r="H158" i="19"/>
  <c r="I158" i="19"/>
  <c r="J158" i="19" s="1"/>
  <c r="H159" i="19"/>
  <c r="I159" i="19"/>
  <c r="J159" i="19" s="1"/>
  <c r="H160" i="19"/>
  <c r="I160" i="19"/>
  <c r="J160" i="19" s="1"/>
  <c r="H161" i="19"/>
  <c r="I161" i="19"/>
  <c r="J161" i="19" s="1"/>
  <c r="H162" i="19"/>
  <c r="I162" i="19"/>
  <c r="J162" i="19" s="1"/>
  <c r="H163" i="19"/>
  <c r="I163" i="19"/>
  <c r="J163" i="19" s="1"/>
  <c r="I164" i="19"/>
  <c r="K164" i="19" s="1"/>
  <c r="H165" i="19"/>
  <c r="I165" i="19"/>
  <c r="J165" i="19" s="1"/>
  <c r="I166" i="19"/>
  <c r="J166" i="19" s="1"/>
  <c r="H167" i="19"/>
  <c r="I167" i="19"/>
  <c r="J167" i="19" s="1"/>
  <c r="H168" i="19"/>
  <c r="I168" i="19"/>
  <c r="J168" i="19" s="1"/>
  <c r="I169" i="19"/>
  <c r="K169" i="19" s="1"/>
  <c r="I170" i="19"/>
  <c r="J170" i="19" s="1"/>
  <c r="I171" i="19"/>
  <c r="J171" i="19" s="1"/>
  <c r="I172" i="19"/>
  <c r="J172" i="19" s="1"/>
  <c r="I173" i="19"/>
  <c r="J173" i="19" s="1"/>
  <c r="I174" i="19"/>
  <c r="K174" i="19" s="1"/>
  <c r="I175" i="19"/>
  <c r="J175" i="19" s="1"/>
  <c r="H176" i="19"/>
  <c r="I176" i="19"/>
  <c r="J176" i="19" s="1"/>
  <c r="H177" i="19"/>
  <c r="I177" i="19"/>
  <c r="J177" i="19" s="1"/>
  <c r="I178" i="19"/>
  <c r="K178" i="19" s="1"/>
  <c r="I179" i="19"/>
  <c r="J179" i="19" s="1"/>
  <c r="I180" i="19"/>
  <c r="J180" i="19" s="1"/>
  <c r="H181" i="19"/>
  <c r="I181" i="19"/>
  <c r="J181" i="19" s="1"/>
  <c r="I182" i="19"/>
  <c r="K182" i="19" s="1"/>
  <c r="I2" i="19"/>
  <c r="J2" i="19" s="1"/>
  <c r="J71" i="19" l="1"/>
  <c r="J69" i="19"/>
  <c r="K59" i="19"/>
  <c r="K57" i="19"/>
  <c r="J55" i="19"/>
  <c r="J53" i="19"/>
  <c r="J51" i="19"/>
  <c r="J49" i="19"/>
  <c r="J47" i="19"/>
  <c r="J43" i="19"/>
  <c r="K167" i="19"/>
  <c r="K165" i="19"/>
  <c r="K162" i="19"/>
  <c r="J152" i="19"/>
  <c r="K127" i="19"/>
  <c r="K125" i="19"/>
  <c r="K123" i="19"/>
  <c r="K121" i="19"/>
  <c r="K113" i="19"/>
  <c r="K101" i="19"/>
  <c r="J87" i="19"/>
  <c r="J85" i="19"/>
  <c r="K22" i="19"/>
  <c r="K10" i="19"/>
  <c r="K2" i="19"/>
  <c r="J178" i="19"/>
  <c r="K140" i="19"/>
  <c r="K135" i="19"/>
  <c r="K133" i="19"/>
  <c r="K131" i="19"/>
  <c r="K109" i="19"/>
  <c r="J81" i="19"/>
  <c r="K79" i="19"/>
  <c r="K33" i="19"/>
  <c r="J30" i="19"/>
  <c r="K18" i="19"/>
  <c r="K14" i="19"/>
  <c r="K6" i="19"/>
  <c r="K145" i="19"/>
  <c r="J145" i="19"/>
  <c r="J137" i="19"/>
  <c r="K137" i="19"/>
  <c r="J115" i="19"/>
  <c r="K115" i="19"/>
  <c r="J107" i="19"/>
  <c r="K107" i="19"/>
  <c r="J97" i="19"/>
  <c r="K97" i="19"/>
  <c r="J182" i="19"/>
  <c r="K176" i="19"/>
  <c r="J174" i="19"/>
  <c r="J169" i="19"/>
  <c r="K168" i="19"/>
  <c r="J164" i="19"/>
  <c r="K160" i="19"/>
  <c r="J129" i="19"/>
  <c r="K129" i="19"/>
  <c r="J117" i="19"/>
  <c r="K117" i="19"/>
  <c r="J111" i="19"/>
  <c r="K111" i="19"/>
  <c r="J105" i="19"/>
  <c r="K105" i="19"/>
  <c r="J99" i="19"/>
  <c r="K99" i="19"/>
  <c r="K147" i="19"/>
  <c r="J147" i="19"/>
  <c r="K143" i="19"/>
  <c r="J143" i="19"/>
  <c r="J119" i="19"/>
  <c r="K119" i="19"/>
  <c r="J103" i="19"/>
  <c r="K103" i="19"/>
  <c r="K158" i="19"/>
  <c r="K154" i="19"/>
  <c r="K142" i="19"/>
  <c r="K139" i="19"/>
  <c r="K95" i="19"/>
  <c r="K93" i="19"/>
  <c r="K91" i="19"/>
  <c r="K89" i="19"/>
  <c r="K83" i="19"/>
  <c r="J77" i="19"/>
  <c r="K75" i="19"/>
  <c r="J73" i="19"/>
  <c r="J67" i="19"/>
  <c r="K65" i="19"/>
  <c r="J63" i="19"/>
  <c r="K61" i="19"/>
  <c r="J45" i="19"/>
  <c r="K41" i="19"/>
  <c r="K39" i="19"/>
  <c r="K37" i="19"/>
  <c r="J35" i="19"/>
  <c r="K28" i="19"/>
  <c r="J26" i="19"/>
  <c r="J24" i="19"/>
  <c r="K20" i="19"/>
  <c r="J16" i="19"/>
  <c r="K12" i="19"/>
  <c r="K8" i="19"/>
  <c r="K4" i="19"/>
  <c r="K181" i="19"/>
  <c r="K180" i="19"/>
  <c r="K179" i="19"/>
  <c r="K177" i="19"/>
  <c r="K175" i="19"/>
  <c r="K173" i="19"/>
  <c r="K172" i="19"/>
  <c r="K171" i="19"/>
  <c r="K170" i="19"/>
  <c r="K166" i="19"/>
  <c r="K163" i="19"/>
  <c r="K161" i="19"/>
  <c r="K159" i="19"/>
  <c r="K157" i="19"/>
  <c r="K156" i="19"/>
  <c r="K155" i="19"/>
  <c r="K153" i="19"/>
  <c r="K151" i="19"/>
  <c r="K150" i="19"/>
  <c r="K149" i="19"/>
  <c r="K148" i="19"/>
  <c r="K146" i="19"/>
  <c r="K144" i="19"/>
  <c r="K141" i="19"/>
  <c r="K138" i="19"/>
  <c r="K136" i="19"/>
  <c r="K134" i="19"/>
  <c r="K132" i="19"/>
  <c r="K130" i="19"/>
  <c r="K128" i="19"/>
  <c r="K126" i="19"/>
  <c r="K124" i="19"/>
  <c r="K122" i="19"/>
  <c r="K120" i="19"/>
  <c r="K118" i="19"/>
  <c r="K116" i="19"/>
  <c r="K114" i="19"/>
  <c r="K112" i="19"/>
  <c r="K110" i="19"/>
  <c r="K108" i="19"/>
  <c r="K106" i="19"/>
  <c r="K104" i="19"/>
  <c r="K102" i="19"/>
  <c r="K100" i="19"/>
  <c r="K98" i="19"/>
  <c r="K96" i="19"/>
  <c r="K94" i="19"/>
  <c r="K92" i="19"/>
  <c r="K90" i="19"/>
  <c r="K88" i="19"/>
  <c r="K86" i="19"/>
  <c r="K84" i="19"/>
  <c r="K82" i="19"/>
  <c r="K80" i="19"/>
  <c r="K78" i="19"/>
  <c r="K76" i="19"/>
  <c r="K74" i="19"/>
  <c r="K72" i="19"/>
  <c r="K70" i="19"/>
  <c r="K68" i="19"/>
  <c r="K66" i="19"/>
  <c r="K64" i="19"/>
  <c r="K62" i="19"/>
  <c r="K60" i="19"/>
  <c r="K58" i="19"/>
  <c r="K56" i="19"/>
  <c r="K54" i="19"/>
  <c r="K52" i="19"/>
  <c r="K50" i="19"/>
  <c r="K48" i="19"/>
  <c r="K46" i="19"/>
  <c r="K44" i="19"/>
  <c r="K42" i="19"/>
  <c r="K40" i="19"/>
  <c r="K38" i="19"/>
  <c r="K36" i="19"/>
  <c r="K34" i="19"/>
  <c r="K31" i="19"/>
  <c r="K29" i="19"/>
  <c r="K27" i="19"/>
  <c r="K25" i="19"/>
  <c r="K23" i="19"/>
  <c r="K21" i="19"/>
  <c r="K19" i="19"/>
  <c r="K17" i="19"/>
  <c r="K15" i="19"/>
  <c r="K13" i="19"/>
  <c r="K11" i="19"/>
  <c r="K9" i="19"/>
  <c r="K7" i="19"/>
  <c r="K5" i="19"/>
  <c r="K3" i="19"/>
  <c r="C30" i="14"/>
  <c r="D30" i="14"/>
  <c r="I4" i="12"/>
  <c r="I5" i="12"/>
  <c r="I6" i="12"/>
  <c r="I8" i="12"/>
  <c r="I9" i="12"/>
  <c r="B9" i="13" l="1"/>
  <c r="D9" i="13"/>
  <c r="G9" i="13"/>
  <c r="C9" i="13"/>
  <c r="F8" i="13"/>
  <c r="G8" i="13"/>
  <c r="D8" i="13"/>
  <c r="C8" i="13"/>
  <c r="B8" i="13" l="1"/>
  <c r="C9" i="4" l="1"/>
  <c r="D3" i="4" l="1"/>
  <c r="D5" i="4"/>
  <c r="D7" i="4"/>
  <c r="D4" i="4"/>
  <c r="D6" i="4"/>
  <c r="D8" i="4"/>
  <c r="I3" i="12"/>
  <c r="I11" i="12" l="1"/>
  <c r="I12" i="12"/>
  <c r="D9" i="4"/>
</calcChain>
</file>

<file path=xl/sharedStrings.xml><?xml version="1.0" encoding="utf-8"?>
<sst xmlns="http://schemas.openxmlformats.org/spreadsheetml/2006/main" count="711" uniqueCount="97">
  <si>
    <t>DAP</t>
  </si>
  <si>
    <t>Parcela</t>
  </si>
  <si>
    <t>No.</t>
  </si>
  <si>
    <t>Especie</t>
  </si>
  <si>
    <t>H</t>
  </si>
  <si>
    <t>Clase diámetrica</t>
  </si>
  <si>
    <t>AB</t>
  </si>
  <si>
    <t>Vol</t>
  </si>
  <si>
    <t>No./ha</t>
  </si>
  <si>
    <t>AB/ha</t>
  </si>
  <si>
    <t>Vol/ha</t>
  </si>
  <si>
    <t>25 - 29.9</t>
  </si>
  <si>
    <t>Total general</t>
  </si>
  <si>
    <t xml:space="preserve">ESPECIE </t>
  </si>
  <si>
    <t>No. ARB</t>
  </si>
  <si>
    <t>%</t>
  </si>
  <si>
    <t>Promedio  DAP</t>
  </si>
  <si>
    <t>Promedio  H</t>
  </si>
  <si>
    <t xml:space="preserve"> AB/ha</t>
  </si>
  <si>
    <t>Vol area total</t>
  </si>
  <si>
    <t>Nombre técnico</t>
  </si>
  <si>
    <t>Area</t>
  </si>
  <si>
    <t>No. arb</t>
  </si>
  <si>
    <t>Volumen</t>
  </si>
  <si>
    <t xml:space="preserve"> Vol/ha</t>
  </si>
  <si>
    <t>Especie/clase diamétrica</t>
  </si>
  <si>
    <t>CV</t>
  </si>
  <si>
    <t>30 - 34.9</t>
  </si>
  <si>
    <t>Etiquetas de fila</t>
  </si>
  <si>
    <t>35 - 39.9</t>
  </si>
  <si>
    <t>Suma de Vol/ha</t>
  </si>
  <si>
    <t>Promedio</t>
  </si>
  <si>
    <t>INDICADORES ESTADISTICOS</t>
  </si>
  <si>
    <t>X</t>
  </si>
  <si>
    <t>Volumen promedio (m³/ha)</t>
  </si>
  <si>
    <t>S</t>
  </si>
  <si>
    <t>Desviación estándar (m³/ha)</t>
  </si>
  <si>
    <t>Coeficiente de variación (%)</t>
  </si>
  <si>
    <t>Sx</t>
  </si>
  <si>
    <t>Error estándar (m³/ha)</t>
  </si>
  <si>
    <t>EM</t>
  </si>
  <si>
    <t>Error de muestreo (m³/ha)</t>
  </si>
  <si>
    <t>EM%</t>
  </si>
  <si>
    <t>Error de muestreo como porcentaje (%)</t>
  </si>
  <si>
    <t>Ls</t>
  </si>
  <si>
    <t>Limite de confianza superior (m³/ha)</t>
  </si>
  <si>
    <t>Li</t>
  </si>
  <si>
    <t>Limite de confianza inferior (m³/ha)</t>
  </si>
  <si>
    <t>Promedio DAP, H</t>
  </si>
  <si>
    <t>10 - 14.9</t>
  </si>
  <si>
    <t>15 - 19.9</t>
  </si>
  <si>
    <t>20 - 24.9</t>
  </si>
  <si>
    <t>Quercus peduncularis</t>
  </si>
  <si>
    <t>Col</t>
  </si>
  <si>
    <t>Pino Hembra</t>
  </si>
  <si>
    <t>Palo Negro</t>
  </si>
  <si>
    <t>Machichi</t>
  </si>
  <si>
    <t>Pino Macho</t>
  </si>
  <si>
    <t>Sícal</t>
  </si>
  <si>
    <t>Chulube</t>
  </si>
  <si>
    <t>Nombre local</t>
  </si>
  <si>
    <t>Quercus conspersa</t>
  </si>
  <si>
    <t>Pinus montezumae</t>
  </si>
  <si>
    <t>Pinus oocarpa</t>
  </si>
  <si>
    <t>Quercus brachystachys</t>
  </si>
  <si>
    <t>Quercus tristis</t>
  </si>
  <si>
    <t>Arbutus xalapensis</t>
  </si>
  <si>
    <t>Volumen / ha</t>
  </si>
  <si>
    <t xml:space="preserve"> No./ha</t>
  </si>
  <si>
    <t>Especies</t>
  </si>
  <si>
    <t>Col, Chulube, Palo Negro, Sícal y Machichi</t>
  </si>
  <si>
    <t>Fórmula para el cálculo del volumen</t>
  </si>
  <si>
    <t>V  =  AB  X  H  X  FF</t>
  </si>
  <si>
    <t>Donde</t>
  </si>
  <si>
    <t>V = Volumen en m³
AB =  Área Basal en m²
H  =  Altura total en metros
FF =  Factor de Forma (utilizándose 0.60 para todas las especies latifoliadas)</t>
  </si>
  <si>
    <t>V = Volumen en m³
D =  DAP en cm
H  =  Altura total en metros</t>
  </si>
  <si>
    <r>
      <t>V  =  0.0268287659  +  0.0000287215  X  D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 X  H</t>
    </r>
  </si>
  <si>
    <r>
      <t>V  =  - 0.0229946375  +  0.0000277515  X  D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 X  H</t>
    </r>
  </si>
  <si>
    <t>Suma de No./ha</t>
  </si>
  <si>
    <t>Suma de AB/ha</t>
  </si>
  <si>
    <t>Suma de AB</t>
  </si>
  <si>
    <t>Suma de Vol</t>
  </si>
  <si>
    <t>Cuenta de No.</t>
  </si>
  <si>
    <t>HUEHUETENANGO</t>
  </si>
  <si>
    <t>Proteccion</t>
  </si>
  <si>
    <t>PARCELAS</t>
  </si>
  <si>
    <t>Y</t>
  </si>
  <si>
    <t>AREA_PARCELA_HA</t>
  </si>
  <si>
    <t>AREA_SITIO_HA</t>
  </si>
  <si>
    <t>FECHA_RECOLECCION</t>
  </si>
  <si>
    <t>AÑO</t>
  </si>
  <si>
    <t>MUNICIPIO</t>
  </si>
  <si>
    <t>DEPTO</t>
  </si>
  <si>
    <t>POSEEDOR</t>
  </si>
  <si>
    <t>MODALIDAD</t>
  </si>
  <si>
    <t>BASE_DATOS</t>
  </si>
  <si>
    <t>BD1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</si>
</sst>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name val="Book Antiqua"/>
      <family val="1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4" fontId="15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2" fontId="2" fillId="3" borderId="2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pivotButton="1"/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Fill="1" applyBorder="1" applyAlignment="1">
      <alignment horizontal="left" indent="1"/>
    </xf>
    <xf numFmtId="2" fontId="2" fillId="2" borderId="2" xfId="0" applyNumberFormat="1" applyFont="1" applyFill="1" applyBorder="1" applyAlignment="1">
      <alignment horizontal="center"/>
    </xf>
    <xf numFmtId="0" fontId="2" fillId="6" borderId="2" xfId="0" applyFont="1" applyFill="1" applyBorder="1" applyAlignment="1">
      <alignment horizontal="left"/>
    </xf>
    <xf numFmtId="2" fontId="2" fillId="6" borderId="2" xfId="0" applyNumberFormat="1" applyFont="1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6" borderId="2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/>
    </xf>
    <xf numFmtId="0" fontId="7" fillId="0" borderId="2" xfId="0" applyFont="1" applyBorder="1"/>
    <xf numFmtId="2" fontId="6" fillId="0" borderId="2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2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/>
    </xf>
    <xf numFmtId="0" fontId="3" fillId="0" borderId="2" xfId="0" applyFont="1" applyBorder="1"/>
    <xf numFmtId="2" fontId="3" fillId="0" borderId="2" xfId="0" applyNumberFormat="1" applyFont="1" applyBorder="1"/>
    <xf numFmtId="0" fontId="2" fillId="0" borderId="2" xfId="0" applyFont="1" applyBorder="1"/>
    <xf numFmtId="2" fontId="2" fillId="0" borderId="2" xfId="0" applyNumberFormat="1" applyFont="1" applyBorder="1"/>
    <xf numFmtId="0" fontId="2" fillId="2" borderId="3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1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/>
    </xf>
    <xf numFmtId="0" fontId="5" fillId="0" borderId="8" xfId="0" applyFont="1" applyFill="1" applyBorder="1" applyAlignment="1"/>
    <xf numFmtId="0" fontId="5" fillId="2" borderId="2" xfId="0" applyFont="1" applyFill="1" applyBorder="1" applyAlignment="1">
      <alignment horizontal="right"/>
    </xf>
    <xf numFmtId="0" fontId="0" fillId="0" borderId="0" xfId="0" applyNumberFormat="1"/>
    <xf numFmtId="0" fontId="3" fillId="0" borderId="2" xfId="0" applyFont="1" applyBorder="1" applyAlignment="1">
      <alignment horizontal="left" vertical="center"/>
    </xf>
    <xf numFmtId="0" fontId="3" fillId="0" borderId="2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2" fontId="9" fillId="3" borderId="2" xfId="0" applyNumberFormat="1" applyFont="1" applyFill="1" applyBorder="1" applyAlignment="1">
      <alignment horizontal="center"/>
    </xf>
    <xf numFmtId="2" fontId="11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vertical="center" wrapText="1"/>
    </xf>
    <xf numFmtId="1" fontId="3" fillId="0" borderId="0" xfId="0" applyNumberFormat="1" applyFont="1"/>
    <xf numFmtId="0" fontId="0" fillId="0" borderId="0" xfId="0"/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/>
    <xf numFmtId="0" fontId="16" fillId="0" borderId="0" xfId="0" applyFont="1" applyFill="1"/>
    <xf numFmtId="14" fontId="16" fillId="0" borderId="0" xfId="0" applyNumberFormat="1" applyFont="1" applyFill="1"/>
  </cellXfs>
  <cellStyles count="7">
    <cellStyle name="Millares 2" xfId="6"/>
    <cellStyle name="Normal" xfId="0" builtinId="0"/>
    <cellStyle name="Normal 2" xfId="1"/>
    <cellStyle name="Normal 4" xfId="2"/>
    <cellStyle name="Normal 5" xfId="3"/>
    <cellStyle name="Normal 6" xfId="4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itos" refreshedDate="42325.850277314814" createdVersion="4" refreshedVersion="4" minRefreshableVersion="3" recordCount="181">
  <cacheSource type="worksheet">
    <worksheetSource ref="A1:K182" sheet="BASE_ANÁLISIS"/>
  </cacheSource>
  <cacheFields count="11">
    <cacheField name="Parcela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No." numFmtId="0">
      <sharedItems containsSemiMixedTypes="0" containsString="0" containsNumber="1" containsInteger="1" minValue="1" maxValue="46"/>
    </cacheField>
    <cacheField name="Especie" numFmtId="0">
      <sharedItems count="7">
        <s v="Col"/>
        <s v="Pino Hembra"/>
        <s v="Palo Negro"/>
        <s v="Machichi"/>
        <s v="Pino Macho"/>
        <s v="Sícal"/>
        <s v="Chulube"/>
      </sharedItems>
    </cacheField>
    <cacheField name="DAP" numFmtId="0">
      <sharedItems containsSemiMixedTypes="0" containsString="0" containsNumber="1" containsInteger="1" minValue="10" maxValue="39"/>
    </cacheField>
    <cacheField name="H" numFmtId="0">
      <sharedItems containsSemiMixedTypes="0" containsString="0" containsNumber="1" containsInteger="1" minValue="4" maxValue="13"/>
    </cacheField>
    <cacheField name="Clase diámetrica" numFmtId="0">
      <sharedItems count="6">
        <s v="10 - 14.9"/>
        <s v="35 - 39.9"/>
        <s v="15 - 19.9"/>
        <s v="30 - 34.9"/>
        <s v="20 - 24.9"/>
        <s v="25 - 29.9"/>
      </sharedItems>
    </cacheField>
    <cacheField name="AB" numFmtId="0">
      <sharedItems containsSemiMixedTypes="0" containsString="0" containsNumber="1" minValue="7.8539999999999999E-3" maxValue="0.11945934"/>
    </cacheField>
    <cacheField name="Vol" numFmtId="2">
      <sharedItems containsSemiMixedTypes="0" containsString="0" containsNumber="1" minValue="1.8849599999999998E-2" maxValue="0.50736818240000003"/>
    </cacheField>
    <cacheField name="No./ha" numFmtId="1">
      <sharedItems containsSemiMixedTypes="0" containsString="0" containsNumber="1" containsInteger="1" minValue="20" maxValue="20"/>
    </cacheField>
    <cacheField name="AB/ha" numFmtId="2">
      <sharedItems containsSemiMixedTypes="0" containsString="0" containsNumber="1" minValue="0.15708" maxValue="2.3891868000000001"/>
    </cacheField>
    <cacheField name="Vol/ha" numFmtId="2">
      <sharedItems containsSemiMixedTypes="0" containsString="0" containsNumber="1" minValue="0.37699199999999994" maxValue="10.147363648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n v="1"/>
    <x v="0"/>
    <n v="14"/>
    <n v="9"/>
    <x v="0"/>
    <n v="1.5393840000000001E-2"/>
    <n v="8.3126736000000007E-2"/>
    <n v="20"/>
    <n v="0.30787680000000001"/>
    <n v="1.66253472"/>
  </r>
  <r>
    <x v="0"/>
    <n v="2"/>
    <x v="1"/>
    <n v="35"/>
    <n v="12"/>
    <x v="1"/>
    <n v="9.6211500000000005E-2"/>
    <n v="0.4490348159"/>
    <n v="20"/>
    <n v="1.9242300000000001"/>
    <n v="8.9806963179999997"/>
  </r>
  <r>
    <x v="0"/>
    <n v="3"/>
    <x v="2"/>
    <n v="13"/>
    <n v="9"/>
    <x v="0"/>
    <n v="1.327326E-2"/>
    <n v="7.167560399999999E-2"/>
    <n v="20"/>
    <n v="0.26546520000000001"/>
    <n v="1.4335120799999999"/>
  </r>
  <r>
    <x v="0"/>
    <n v="4"/>
    <x v="0"/>
    <n v="13"/>
    <n v="8"/>
    <x v="0"/>
    <n v="1.327326E-2"/>
    <n v="6.3711647999999996E-2"/>
    <n v="20"/>
    <n v="0.26546520000000001"/>
    <n v="1.27423296"/>
  </r>
  <r>
    <x v="0"/>
    <n v="5"/>
    <x v="0"/>
    <n v="17"/>
    <n v="8"/>
    <x v="2"/>
    <n v="2.2698060000000003E-2"/>
    <n v="0.108950688"/>
    <n v="20"/>
    <n v="0.45396120000000006"/>
    <n v="2.1790137600000001"/>
  </r>
  <r>
    <x v="0"/>
    <n v="6"/>
    <x v="2"/>
    <n v="10"/>
    <n v="7"/>
    <x v="0"/>
    <n v="7.8539999999999999E-3"/>
    <n v="3.2986799999999997E-2"/>
    <n v="20"/>
    <n v="0.15708"/>
    <n v="0.65973599999999988"/>
  </r>
  <r>
    <x v="0"/>
    <n v="7"/>
    <x v="0"/>
    <n v="12"/>
    <n v="6"/>
    <x v="0"/>
    <n v="1.130976E-2"/>
    <n v="4.0715135999999999E-2"/>
    <n v="20"/>
    <n v="0.22619520000000001"/>
    <n v="0.81430271999999992"/>
  </r>
  <r>
    <x v="0"/>
    <n v="8"/>
    <x v="0"/>
    <n v="11"/>
    <n v="6"/>
    <x v="0"/>
    <n v="9.5033400000000007E-3"/>
    <n v="3.4212024000000001E-2"/>
    <n v="20"/>
    <n v="0.19006680000000001"/>
    <n v="0.68424048000000004"/>
  </r>
  <r>
    <x v="0"/>
    <n v="9"/>
    <x v="0"/>
    <n v="16"/>
    <n v="9"/>
    <x v="2"/>
    <n v="2.0106240000000001E-2"/>
    <n v="0.108573696"/>
    <n v="20"/>
    <n v="0.4021248"/>
    <n v="2.1714739199999999"/>
  </r>
  <r>
    <x v="0"/>
    <n v="10"/>
    <x v="3"/>
    <n v="18"/>
    <n v="10"/>
    <x v="2"/>
    <n v="2.5446960000000001E-2"/>
    <n v="0.15268176"/>
    <n v="20"/>
    <n v="0.50893920000000004"/>
    <n v="3.0536352"/>
  </r>
  <r>
    <x v="0"/>
    <n v="11"/>
    <x v="2"/>
    <n v="15"/>
    <n v="9"/>
    <x v="2"/>
    <n v="1.76715E-2"/>
    <n v="9.54261E-2"/>
    <n v="20"/>
    <n v="0.35343000000000002"/>
    <n v="1.9085220000000001"/>
  </r>
  <r>
    <x v="0"/>
    <n v="12"/>
    <x v="0"/>
    <n v="15"/>
    <n v="9"/>
    <x v="2"/>
    <n v="1.76715E-2"/>
    <n v="9.54261E-2"/>
    <n v="20"/>
    <n v="0.35343000000000002"/>
    <n v="1.9085220000000001"/>
  </r>
  <r>
    <x v="0"/>
    <n v="13"/>
    <x v="0"/>
    <n v="13"/>
    <n v="7"/>
    <x v="0"/>
    <n v="1.327326E-2"/>
    <n v="5.5747692000000001E-2"/>
    <n v="20"/>
    <n v="0.26546520000000001"/>
    <n v="1.1149538400000001"/>
  </r>
  <r>
    <x v="0"/>
    <n v="14"/>
    <x v="0"/>
    <n v="11"/>
    <n v="7"/>
    <x v="0"/>
    <n v="9.5033400000000007E-3"/>
    <n v="3.9914028000000004E-2"/>
    <n v="20"/>
    <n v="0.19006680000000001"/>
    <n v="0.79828056000000003"/>
  </r>
  <r>
    <x v="0"/>
    <n v="15"/>
    <x v="1"/>
    <n v="33"/>
    <n v="12"/>
    <x v="3"/>
    <n v="8.5530060000000005E-2"/>
    <n v="0.40216132789999998"/>
    <n v="20"/>
    <n v="1.7106012000000002"/>
    <n v="8.0432265579999989"/>
  </r>
  <r>
    <x v="0"/>
    <n v="16"/>
    <x v="0"/>
    <n v="20"/>
    <n v="9"/>
    <x v="4"/>
    <n v="3.1415999999999999E-2"/>
    <n v="0.1696464"/>
    <n v="20"/>
    <n v="0.62831999999999999"/>
    <n v="3.3929279999999999"/>
  </r>
  <r>
    <x v="0"/>
    <n v="17"/>
    <x v="0"/>
    <n v="17"/>
    <n v="8"/>
    <x v="2"/>
    <n v="2.2698060000000003E-2"/>
    <n v="0.108950688"/>
    <n v="20"/>
    <n v="0.45396120000000006"/>
    <n v="2.1790137600000001"/>
  </r>
  <r>
    <x v="0"/>
    <n v="18"/>
    <x v="2"/>
    <n v="13"/>
    <n v="8"/>
    <x v="0"/>
    <n v="1.327326E-2"/>
    <n v="6.3711647999999996E-2"/>
    <n v="20"/>
    <n v="0.26546520000000001"/>
    <n v="1.27423296"/>
  </r>
  <r>
    <x v="0"/>
    <n v="19"/>
    <x v="0"/>
    <n v="14"/>
    <n v="9"/>
    <x v="0"/>
    <n v="1.5393840000000001E-2"/>
    <n v="8.3126736000000007E-2"/>
    <n v="20"/>
    <n v="0.30787680000000001"/>
    <n v="1.66253472"/>
  </r>
  <r>
    <x v="0"/>
    <n v="20"/>
    <x v="0"/>
    <n v="19"/>
    <n v="9"/>
    <x v="2"/>
    <n v="2.8352940000000004E-2"/>
    <n v="0.15310587600000003"/>
    <n v="20"/>
    <n v="0.56705880000000009"/>
    <n v="3.0621175200000006"/>
  </r>
  <r>
    <x v="0"/>
    <n v="21"/>
    <x v="2"/>
    <n v="14"/>
    <n v="8"/>
    <x v="0"/>
    <n v="1.5393840000000001E-2"/>
    <n v="7.3890432000000006E-2"/>
    <n v="20"/>
    <n v="0.30787680000000001"/>
    <n v="1.4778086400000001"/>
  </r>
  <r>
    <x v="0"/>
    <n v="22"/>
    <x v="0"/>
    <n v="20"/>
    <n v="10"/>
    <x v="4"/>
    <n v="3.1415999999999999E-2"/>
    <n v="0.188496"/>
    <n v="20"/>
    <n v="0.62831999999999999"/>
    <n v="3.7699199999999999"/>
  </r>
  <r>
    <x v="0"/>
    <n v="23"/>
    <x v="1"/>
    <n v="12"/>
    <n v="10"/>
    <x v="0"/>
    <n v="1.130976E-2"/>
    <n v="6.8187725899999996E-2"/>
    <n v="20"/>
    <n v="0.22619520000000001"/>
    <n v="1.3637545179999999"/>
  </r>
  <r>
    <x v="0"/>
    <n v="24"/>
    <x v="4"/>
    <n v="30"/>
    <n v="13"/>
    <x v="3"/>
    <n v="7.0685999999999999E-2"/>
    <n v="0.3016979125"/>
    <n v="20"/>
    <n v="1.4137200000000001"/>
    <n v="6.0339582499999995"/>
  </r>
  <r>
    <x v="1"/>
    <n v="1"/>
    <x v="1"/>
    <n v="32"/>
    <n v="9"/>
    <x v="3"/>
    <n v="8.0424960000000004E-2"/>
    <n v="0.2915261099"/>
    <n v="20"/>
    <n v="1.6084992"/>
    <n v="5.8305221979999997"/>
  </r>
  <r>
    <x v="1"/>
    <n v="2"/>
    <x v="1"/>
    <n v="39"/>
    <n v="11"/>
    <x v="1"/>
    <n v="0.11945934"/>
    <n v="0.50736818240000003"/>
    <n v="20"/>
    <n v="2.3891868000000001"/>
    <n v="10.147363648000001"/>
  </r>
  <r>
    <x v="1"/>
    <n v="3"/>
    <x v="5"/>
    <n v="10"/>
    <n v="6"/>
    <x v="0"/>
    <n v="7.8539999999999999E-3"/>
    <n v="2.8274399999999998E-2"/>
    <n v="20"/>
    <n v="0.15708"/>
    <n v="0.56548799999999999"/>
  </r>
  <r>
    <x v="1"/>
    <n v="4"/>
    <x v="5"/>
    <n v="10"/>
    <n v="5"/>
    <x v="0"/>
    <n v="7.8539999999999999E-3"/>
    <n v="2.3562E-2"/>
    <n v="20"/>
    <n v="0.15708"/>
    <n v="0.47123999999999999"/>
  </r>
  <r>
    <x v="1"/>
    <n v="5"/>
    <x v="4"/>
    <n v="25"/>
    <n v="10"/>
    <x v="5"/>
    <n v="4.9087499999999999E-2"/>
    <n v="0.1504522375"/>
    <n v="20"/>
    <n v="0.98175000000000001"/>
    <n v="3.0090447500000002"/>
  </r>
  <r>
    <x v="1"/>
    <n v="6"/>
    <x v="1"/>
    <n v="21"/>
    <n v="10"/>
    <x v="4"/>
    <n v="3.4636140000000003E-2"/>
    <n v="0.15349058090000001"/>
    <n v="20"/>
    <n v="0.69272280000000008"/>
    <n v="3.0698116180000001"/>
  </r>
  <r>
    <x v="1"/>
    <n v="7"/>
    <x v="1"/>
    <n v="20"/>
    <n v="10"/>
    <x v="4"/>
    <n v="3.1415999999999999E-2"/>
    <n v="0.14171476590000001"/>
    <n v="20"/>
    <n v="0.62831999999999999"/>
    <n v="2.8342953180000001"/>
  </r>
  <r>
    <x v="1"/>
    <n v="8"/>
    <x v="6"/>
    <n v="10"/>
    <n v="5"/>
    <x v="0"/>
    <n v="7.8539999999999999E-3"/>
    <n v="2.3562E-2"/>
    <n v="20"/>
    <n v="0.15708"/>
    <n v="0.47123999999999999"/>
  </r>
  <r>
    <x v="1"/>
    <n v="9"/>
    <x v="5"/>
    <n v="15"/>
    <n v="7"/>
    <x v="2"/>
    <n v="1.76715E-2"/>
    <n v="7.4220299999999989E-2"/>
    <n v="20"/>
    <n v="0.35343000000000002"/>
    <n v="1.4844059999999999"/>
  </r>
  <r>
    <x v="1"/>
    <n v="10"/>
    <x v="1"/>
    <n v="16"/>
    <n v="9"/>
    <x v="2"/>
    <n v="2.0106240000000001E-2"/>
    <n v="9.3003101899999996E-2"/>
    <n v="20"/>
    <n v="0.4021248"/>
    <n v="1.8600620379999999"/>
  </r>
  <r>
    <x v="1"/>
    <n v="11"/>
    <x v="1"/>
    <n v="19"/>
    <n v="10"/>
    <x v="2"/>
    <n v="2.8352940000000004E-2"/>
    <n v="0.1305133809"/>
    <n v="20"/>
    <n v="0.56705880000000009"/>
    <n v="2.610267618"/>
  </r>
  <r>
    <x v="1"/>
    <n v="12"/>
    <x v="5"/>
    <n v="13"/>
    <n v="7"/>
    <x v="0"/>
    <n v="1.327326E-2"/>
    <n v="5.5747692000000001E-2"/>
    <n v="20"/>
    <n v="0.26546520000000001"/>
    <n v="1.1149538400000001"/>
  </r>
  <r>
    <x v="1"/>
    <n v="13"/>
    <x v="1"/>
    <n v="14"/>
    <n v="8"/>
    <x v="0"/>
    <n v="1.5393840000000001E-2"/>
    <n v="7.1864077900000004E-2"/>
    <n v="20"/>
    <n v="0.30787680000000001"/>
    <n v="1.437281558"/>
  </r>
  <r>
    <x v="1"/>
    <n v="14"/>
    <x v="5"/>
    <n v="11"/>
    <n v="5"/>
    <x v="0"/>
    <n v="9.5033400000000007E-3"/>
    <n v="2.8510020000000001E-2"/>
    <n v="20"/>
    <n v="0.19006680000000001"/>
    <n v="0.57020040000000005"/>
  </r>
  <r>
    <x v="1"/>
    <n v="15"/>
    <x v="1"/>
    <n v="12"/>
    <n v="6"/>
    <x v="0"/>
    <n v="1.130976E-2"/>
    <n v="5.1644141899999996E-2"/>
    <n v="20"/>
    <n v="0.22619520000000001"/>
    <n v="1.0328828379999999"/>
  </r>
  <r>
    <x v="1"/>
    <n v="16"/>
    <x v="5"/>
    <n v="13"/>
    <n v="7"/>
    <x v="0"/>
    <n v="1.327326E-2"/>
    <n v="5.5747692000000001E-2"/>
    <n v="20"/>
    <n v="0.26546520000000001"/>
    <n v="1.1149538400000001"/>
  </r>
  <r>
    <x v="1"/>
    <n v="17"/>
    <x v="5"/>
    <n v="11"/>
    <n v="6"/>
    <x v="0"/>
    <n v="9.5033400000000007E-3"/>
    <n v="3.4212024000000001E-2"/>
    <n v="20"/>
    <n v="0.19006680000000001"/>
    <n v="0.68424048000000004"/>
  </r>
  <r>
    <x v="1"/>
    <n v="18"/>
    <x v="1"/>
    <n v="30"/>
    <n v="12"/>
    <x v="3"/>
    <n v="7.0685999999999999E-2"/>
    <n v="0.33702096590000002"/>
    <n v="20"/>
    <n v="1.4137200000000001"/>
    <n v="6.7404193180000007"/>
  </r>
  <r>
    <x v="1"/>
    <n v="19"/>
    <x v="0"/>
    <n v="12"/>
    <n v="5"/>
    <x v="0"/>
    <n v="1.130976E-2"/>
    <n v="3.3929279999999999E-2"/>
    <n v="20"/>
    <n v="0.22619520000000001"/>
    <n v="0.67858560000000001"/>
  </r>
  <r>
    <x v="2"/>
    <n v="1"/>
    <x v="1"/>
    <n v="28"/>
    <n v="11"/>
    <x v="5"/>
    <n v="6.1575360000000003E-2"/>
    <n v="0.27452298190000002"/>
    <n v="20"/>
    <n v="1.2315072"/>
    <n v="5.4904596380000008"/>
  </r>
  <r>
    <x v="2"/>
    <n v="2"/>
    <x v="6"/>
    <n v="13"/>
    <n v="4"/>
    <x v="0"/>
    <n v="1.327326E-2"/>
    <n v="3.1855823999999998E-2"/>
    <n v="20"/>
    <n v="0.26546520000000001"/>
    <n v="0.63711647999999999"/>
  </r>
  <r>
    <x v="2"/>
    <n v="3"/>
    <x v="1"/>
    <n v="24"/>
    <n v="10"/>
    <x v="4"/>
    <n v="4.5239040000000001E-2"/>
    <n v="0.1922646059"/>
    <n v="20"/>
    <n v="0.90478080000000005"/>
    <n v="3.8452921179999997"/>
  </r>
  <r>
    <x v="2"/>
    <n v="4"/>
    <x v="1"/>
    <n v="19"/>
    <n v="9"/>
    <x v="2"/>
    <n v="2.8352940000000004E-2"/>
    <n v="0.12014491939999999"/>
    <n v="20"/>
    <n v="0.56705880000000009"/>
    <n v="2.4028983879999997"/>
  </r>
  <r>
    <x v="2"/>
    <n v="5"/>
    <x v="1"/>
    <n v="12"/>
    <n v="8"/>
    <x v="0"/>
    <n v="1.130976E-2"/>
    <n v="5.9915933899999996E-2"/>
    <n v="20"/>
    <n v="0.22619520000000001"/>
    <n v="1.1983186779999999"/>
  </r>
  <r>
    <x v="2"/>
    <n v="6"/>
    <x v="1"/>
    <n v="11"/>
    <n v="7"/>
    <x v="0"/>
    <n v="9.5033400000000007E-3"/>
    <n v="5.1155876399999994E-2"/>
    <n v="20"/>
    <n v="0.19006680000000001"/>
    <n v="1.0231175279999998"/>
  </r>
  <r>
    <x v="2"/>
    <n v="7"/>
    <x v="1"/>
    <n v="21"/>
    <n v="10"/>
    <x v="4"/>
    <n v="3.4636140000000003E-2"/>
    <n v="0.15349058090000001"/>
    <n v="20"/>
    <n v="0.69272280000000008"/>
    <n v="3.0698116180000001"/>
  </r>
  <r>
    <x v="2"/>
    <n v="8"/>
    <x v="1"/>
    <n v="18"/>
    <n v="8"/>
    <x v="2"/>
    <n v="2.5446960000000001E-2"/>
    <n v="0.1012748939"/>
    <n v="20"/>
    <n v="0.50893920000000004"/>
    <n v="2.0254978779999999"/>
  </r>
  <r>
    <x v="2"/>
    <n v="9"/>
    <x v="1"/>
    <n v="23"/>
    <n v="10"/>
    <x v="4"/>
    <n v="4.1547660000000007E-2"/>
    <n v="0.17876550089999999"/>
    <n v="20"/>
    <n v="0.83095320000000017"/>
    <n v="3.5753100179999997"/>
  </r>
  <r>
    <x v="2"/>
    <n v="10"/>
    <x v="1"/>
    <n v="18"/>
    <n v="9"/>
    <x v="2"/>
    <n v="2.5446960000000001E-2"/>
    <n v="0.11058065989999999"/>
    <n v="20"/>
    <n v="0.50893920000000004"/>
    <n v="2.2116131979999998"/>
  </r>
  <r>
    <x v="2"/>
    <n v="11"/>
    <x v="1"/>
    <n v="12"/>
    <n v="9"/>
    <x v="0"/>
    <n v="1.130976E-2"/>
    <n v="6.4051829899999996E-2"/>
    <n v="20"/>
    <n v="0.22619520000000001"/>
    <n v="1.281036598"/>
  </r>
  <r>
    <x v="2"/>
    <n v="12"/>
    <x v="1"/>
    <n v="13"/>
    <n v="9"/>
    <x v="0"/>
    <n v="1.327326E-2"/>
    <n v="7.0514167399999994E-2"/>
    <n v="20"/>
    <n v="0.26546520000000001"/>
    <n v="1.4102833479999999"/>
  </r>
  <r>
    <x v="2"/>
    <n v="13"/>
    <x v="0"/>
    <n v="13"/>
    <n v="8"/>
    <x v="0"/>
    <n v="1.327326E-2"/>
    <n v="6.3711647999999996E-2"/>
    <n v="20"/>
    <n v="0.26546520000000001"/>
    <n v="1.27423296"/>
  </r>
  <r>
    <x v="2"/>
    <n v="14"/>
    <x v="1"/>
    <n v="18"/>
    <n v="8"/>
    <x v="2"/>
    <n v="2.5446960000000001E-2"/>
    <n v="0.1012748939"/>
    <n v="20"/>
    <n v="0.50893920000000004"/>
    <n v="2.0254978779999999"/>
  </r>
  <r>
    <x v="2"/>
    <n v="15"/>
    <x v="0"/>
    <n v="11"/>
    <n v="7"/>
    <x v="0"/>
    <n v="9.5033400000000007E-3"/>
    <n v="3.9914028000000004E-2"/>
    <n v="20"/>
    <n v="0.19006680000000001"/>
    <n v="0.79828056000000003"/>
  </r>
  <r>
    <x v="2"/>
    <n v="16"/>
    <x v="5"/>
    <n v="18"/>
    <n v="7"/>
    <x v="2"/>
    <n v="2.5446960000000001E-2"/>
    <n v="0.106877232"/>
    <n v="20"/>
    <n v="0.50893920000000004"/>
    <n v="2.1375446400000002"/>
  </r>
  <r>
    <x v="2"/>
    <n v="17"/>
    <x v="5"/>
    <n v="10"/>
    <n v="5"/>
    <x v="0"/>
    <n v="7.8539999999999999E-3"/>
    <n v="2.3562E-2"/>
    <n v="20"/>
    <n v="0.15708"/>
    <n v="0.47123999999999999"/>
  </r>
  <r>
    <x v="2"/>
    <n v="18"/>
    <x v="1"/>
    <n v="17"/>
    <n v="7"/>
    <x v="2"/>
    <n v="2.2698060000000003E-2"/>
    <n v="8.4932360400000004E-2"/>
    <n v="20"/>
    <n v="0.45396120000000006"/>
    <n v="1.6986472080000001"/>
  </r>
  <r>
    <x v="2"/>
    <n v="19"/>
    <x v="1"/>
    <n v="24"/>
    <n v="10"/>
    <x v="4"/>
    <n v="4.5239040000000001E-2"/>
    <n v="0.1922646059"/>
    <n v="20"/>
    <n v="0.90478080000000005"/>
    <n v="3.8452921179999997"/>
  </r>
  <r>
    <x v="2"/>
    <n v="20"/>
    <x v="1"/>
    <n v="21"/>
    <n v="8"/>
    <x v="4"/>
    <n v="3.4636140000000003E-2"/>
    <n v="0.12815821790000001"/>
    <n v="20"/>
    <n v="0.69272280000000008"/>
    <n v="2.5631643580000003"/>
  </r>
  <r>
    <x v="2"/>
    <n v="21"/>
    <x v="6"/>
    <n v="12"/>
    <n v="6"/>
    <x v="0"/>
    <n v="1.130976E-2"/>
    <n v="4.0715135999999999E-2"/>
    <n v="20"/>
    <n v="0.22619520000000001"/>
    <n v="0.81430271999999992"/>
  </r>
  <r>
    <x v="2"/>
    <n v="22"/>
    <x v="1"/>
    <n v="23"/>
    <n v="9"/>
    <x v="4"/>
    <n v="4.1547660000000007E-2"/>
    <n v="0.16357182739999998"/>
    <n v="20"/>
    <n v="0.83095320000000017"/>
    <n v="3.2714365479999996"/>
  </r>
  <r>
    <x v="2"/>
    <n v="23"/>
    <x v="1"/>
    <n v="18"/>
    <n v="9"/>
    <x v="2"/>
    <n v="2.5446960000000001E-2"/>
    <n v="0.11058065989999999"/>
    <n v="20"/>
    <n v="0.50893920000000004"/>
    <n v="2.2116131979999998"/>
  </r>
  <r>
    <x v="2"/>
    <n v="24"/>
    <x v="5"/>
    <n v="12"/>
    <n v="6"/>
    <x v="0"/>
    <n v="1.130976E-2"/>
    <n v="4.0715135999999999E-2"/>
    <n v="20"/>
    <n v="0.22619520000000001"/>
    <n v="0.81430271999999992"/>
  </r>
  <r>
    <x v="2"/>
    <n v="25"/>
    <x v="1"/>
    <n v="16"/>
    <n v="7"/>
    <x v="2"/>
    <n v="2.0106240000000001E-2"/>
    <n v="7.8297693899999993E-2"/>
    <n v="20"/>
    <n v="0.4021248"/>
    <n v="1.5659538779999997"/>
  </r>
  <r>
    <x v="3"/>
    <n v="1"/>
    <x v="1"/>
    <n v="25"/>
    <n v="10"/>
    <x v="5"/>
    <n v="4.9087499999999999E-2"/>
    <n v="0.20633814089999999"/>
    <n v="20"/>
    <n v="0.98175000000000001"/>
    <n v="4.1267628179999996"/>
  </r>
  <r>
    <x v="3"/>
    <n v="2"/>
    <x v="1"/>
    <n v="23"/>
    <n v="10"/>
    <x v="4"/>
    <n v="4.1547660000000007E-2"/>
    <n v="0.17876550089999999"/>
    <n v="20"/>
    <n v="0.83095320000000017"/>
    <n v="3.5753100179999997"/>
  </r>
  <r>
    <x v="3"/>
    <n v="3"/>
    <x v="0"/>
    <n v="10"/>
    <n v="4"/>
    <x v="0"/>
    <n v="7.8539999999999999E-3"/>
    <n v="1.8849599999999998E-2"/>
    <n v="20"/>
    <n v="0.15708"/>
    <n v="0.37699199999999994"/>
  </r>
  <r>
    <x v="3"/>
    <n v="4"/>
    <x v="1"/>
    <n v="17"/>
    <n v="6"/>
    <x v="2"/>
    <n v="2.2698060000000003E-2"/>
    <n v="7.6631846899999995E-2"/>
    <n v="20"/>
    <n v="0.45396120000000006"/>
    <n v="1.532636938"/>
  </r>
  <r>
    <x v="3"/>
    <n v="5"/>
    <x v="1"/>
    <n v="15"/>
    <n v="7"/>
    <x v="2"/>
    <n v="1.76715E-2"/>
    <n v="7.2065128399999998E-2"/>
    <n v="20"/>
    <n v="0.35343000000000002"/>
    <n v="1.441302568"/>
  </r>
  <r>
    <x v="3"/>
    <n v="6"/>
    <x v="0"/>
    <n v="12"/>
    <n v="7"/>
    <x v="0"/>
    <n v="1.130976E-2"/>
    <n v="4.7500991999999999E-2"/>
    <n v="20"/>
    <n v="0.22619520000000001"/>
    <n v="0.95001983999999995"/>
  </r>
  <r>
    <x v="3"/>
    <n v="7"/>
    <x v="1"/>
    <n v="12"/>
    <n v="7"/>
    <x v="0"/>
    <n v="1.130976E-2"/>
    <n v="5.5780037899999996E-2"/>
    <n v="20"/>
    <n v="0.22619520000000001"/>
    <n v="1.1156007579999998"/>
  </r>
  <r>
    <x v="3"/>
    <n v="8"/>
    <x v="1"/>
    <n v="13"/>
    <n v="7"/>
    <x v="0"/>
    <n v="1.327326E-2"/>
    <n v="6.0806300399999999E-2"/>
    <n v="20"/>
    <n v="0.26546520000000001"/>
    <n v="1.216126008"/>
  </r>
  <r>
    <x v="3"/>
    <n v="9"/>
    <x v="6"/>
    <n v="17"/>
    <n v="6"/>
    <x v="2"/>
    <n v="2.2698060000000003E-2"/>
    <n v="8.1713015999999999E-2"/>
    <n v="20"/>
    <n v="0.45396120000000006"/>
    <n v="1.6342603200000001"/>
  </r>
  <r>
    <x v="3"/>
    <n v="10"/>
    <x v="2"/>
    <n v="10"/>
    <n v="6"/>
    <x v="0"/>
    <n v="7.8539999999999999E-3"/>
    <n v="2.8274399999999998E-2"/>
    <n v="20"/>
    <n v="0.15708"/>
    <n v="0.56548799999999999"/>
  </r>
  <r>
    <x v="3"/>
    <n v="11"/>
    <x v="4"/>
    <n v="24"/>
    <n v="13"/>
    <x v="4"/>
    <n v="4.5239040000000001E-2"/>
    <n v="0.18480859450000001"/>
    <n v="20"/>
    <n v="0.90478080000000005"/>
    <n v="3.69617189"/>
  </r>
  <r>
    <x v="3"/>
    <n v="12"/>
    <x v="4"/>
    <n v="20"/>
    <n v="9"/>
    <x v="4"/>
    <n v="3.1415999999999999E-2"/>
    <n v="7.6910762500000007E-2"/>
    <n v="20"/>
    <n v="0.62831999999999999"/>
    <n v="1.5382152500000001"/>
  </r>
  <r>
    <x v="3"/>
    <n v="13"/>
    <x v="6"/>
    <n v="11"/>
    <n v="5"/>
    <x v="0"/>
    <n v="9.5033400000000007E-3"/>
    <n v="2.8510020000000001E-2"/>
    <n v="20"/>
    <n v="0.19006680000000001"/>
    <n v="0.57020040000000005"/>
  </r>
  <r>
    <x v="3"/>
    <n v="14"/>
    <x v="2"/>
    <n v="10"/>
    <n v="6"/>
    <x v="0"/>
    <n v="7.8539999999999999E-3"/>
    <n v="2.8274399999999998E-2"/>
    <n v="20"/>
    <n v="0.15708"/>
    <n v="0.56548799999999999"/>
  </r>
  <r>
    <x v="3"/>
    <n v="15"/>
    <x v="6"/>
    <n v="12"/>
    <n v="7"/>
    <x v="0"/>
    <n v="1.130976E-2"/>
    <n v="4.7500991999999999E-2"/>
    <n v="20"/>
    <n v="0.22619520000000001"/>
    <n v="0.95001983999999995"/>
  </r>
  <r>
    <x v="3"/>
    <n v="16"/>
    <x v="1"/>
    <n v="18"/>
    <n v="10"/>
    <x v="2"/>
    <n v="2.5446960000000001E-2"/>
    <n v="0.1198864259"/>
    <n v="20"/>
    <n v="0.50893920000000004"/>
    <n v="2.3977285180000001"/>
  </r>
  <r>
    <x v="3"/>
    <n v="17"/>
    <x v="1"/>
    <n v="17"/>
    <n v="8"/>
    <x v="2"/>
    <n v="2.2698060000000003E-2"/>
    <n v="9.3232873899999999E-2"/>
    <n v="20"/>
    <n v="0.45396120000000006"/>
    <n v="1.864657478"/>
  </r>
  <r>
    <x v="3"/>
    <n v="18"/>
    <x v="1"/>
    <n v="17"/>
    <n v="8"/>
    <x v="2"/>
    <n v="2.2698060000000003E-2"/>
    <n v="9.3232873899999999E-2"/>
    <n v="20"/>
    <n v="0.45396120000000006"/>
    <n v="1.864657478"/>
  </r>
  <r>
    <x v="3"/>
    <n v="19"/>
    <x v="2"/>
    <n v="12"/>
    <n v="7"/>
    <x v="0"/>
    <n v="1.130976E-2"/>
    <n v="4.7500991999999999E-2"/>
    <n v="20"/>
    <n v="0.22619520000000001"/>
    <n v="0.95001983999999995"/>
  </r>
  <r>
    <x v="3"/>
    <n v="20"/>
    <x v="0"/>
    <n v="10"/>
    <n v="6"/>
    <x v="0"/>
    <n v="7.8539999999999999E-3"/>
    <n v="2.8274399999999998E-2"/>
    <n v="20"/>
    <n v="0.15708"/>
    <n v="0.56548799999999999"/>
  </r>
  <r>
    <x v="3"/>
    <n v="21"/>
    <x v="1"/>
    <n v="15"/>
    <n v="7"/>
    <x v="2"/>
    <n v="1.76715E-2"/>
    <n v="7.2065128399999998E-2"/>
    <n v="20"/>
    <n v="0.35343000000000002"/>
    <n v="1.441302568"/>
  </r>
  <r>
    <x v="3"/>
    <n v="22"/>
    <x v="0"/>
    <n v="17"/>
    <n v="7"/>
    <x v="2"/>
    <n v="2.2698060000000003E-2"/>
    <n v="9.5331852000000009E-2"/>
    <n v="20"/>
    <n v="0.45396120000000006"/>
    <n v="1.9066370400000001"/>
  </r>
  <r>
    <x v="3"/>
    <n v="23"/>
    <x v="2"/>
    <n v="11"/>
    <n v="7"/>
    <x v="0"/>
    <n v="9.5033400000000007E-3"/>
    <n v="3.9914028000000004E-2"/>
    <n v="20"/>
    <n v="0.19006680000000001"/>
    <n v="0.79828056000000003"/>
  </r>
  <r>
    <x v="3"/>
    <n v="24"/>
    <x v="1"/>
    <n v="10"/>
    <n v="6"/>
    <x v="0"/>
    <n v="7.8539999999999999E-3"/>
    <n v="4.4061665899999998E-2"/>
    <n v="20"/>
    <n v="0.15708"/>
    <n v="0.88123331799999993"/>
  </r>
  <r>
    <x v="3"/>
    <n v="25"/>
    <x v="3"/>
    <n v="16"/>
    <n v="8"/>
    <x v="2"/>
    <n v="2.0106240000000001E-2"/>
    <n v="9.6509951999999996E-2"/>
    <n v="20"/>
    <n v="0.4021248"/>
    <n v="1.93019904"/>
  </r>
  <r>
    <x v="3"/>
    <n v="26"/>
    <x v="1"/>
    <n v="16"/>
    <n v="8"/>
    <x v="2"/>
    <n v="2.0106240000000001E-2"/>
    <n v="8.5650397899999994E-2"/>
    <n v="20"/>
    <n v="0.4021248"/>
    <n v="1.7130079579999999"/>
  </r>
  <r>
    <x v="3"/>
    <n v="27"/>
    <x v="1"/>
    <n v="12"/>
    <n v="6"/>
    <x v="0"/>
    <n v="1.130976E-2"/>
    <n v="5.1644141899999996E-2"/>
    <n v="20"/>
    <n v="0.22619520000000001"/>
    <n v="1.0328828379999999"/>
  </r>
  <r>
    <x v="3"/>
    <n v="28"/>
    <x v="6"/>
    <n v="16"/>
    <n v="8"/>
    <x v="2"/>
    <n v="2.0106240000000001E-2"/>
    <n v="9.6509951999999996E-2"/>
    <n v="20"/>
    <n v="0.4021248"/>
    <n v="1.93019904"/>
  </r>
  <r>
    <x v="3"/>
    <n v="29"/>
    <x v="2"/>
    <n v="10"/>
    <n v="8"/>
    <x v="0"/>
    <n v="7.8539999999999999E-3"/>
    <n v="3.7699199999999995E-2"/>
    <n v="20"/>
    <n v="0.15708"/>
    <n v="0.75398399999999988"/>
  </r>
  <r>
    <x v="3"/>
    <n v="30"/>
    <x v="1"/>
    <n v="13"/>
    <n v="6"/>
    <x v="0"/>
    <n v="1.327326E-2"/>
    <n v="5.5952366899999995E-2"/>
    <n v="20"/>
    <n v="0.26546520000000001"/>
    <n v="1.1190473379999999"/>
  </r>
  <r>
    <x v="3"/>
    <n v="31"/>
    <x v="3"/>
    <n v="12"/>
    <n v="6"/>
    <x v="0"/>
    <n v="1.130976E-2"/>
    <n v="4.0715135999999999E-2"/>
    <n v="20"/>
    <n v="0.22619520000000001"/>
    <n v="0.81430271999999992"/>
  </r>
  <r>
    <x v="3"/>
    <n v="32"/>
    <x v="2"/>
    <n v="12"/>
    <n v="5"/>
    <x v="0"/>
    <n v="1.130976E-2"/>
    <n v="3.3929279999999999E-2"/>
    <n v="20"/>
    <n v="0.22619520000000001"/>
    <n v="0.67858560000000001"/>
  </r>
  <r>
    <x v="3"/>
    <n v="33"/>
    <x v="5"/>
    <n v="16"/>
    <n v="7"/>
    <x v="2"/>
    <n v="2.0106240000000001E-2"/>
    <n v="8.4446208000000009E-2"/>
    <n v="20"/>
    <n v="0.4021248"/>
    <n v="1.6889241600000002"/>
  </r>
  <r>
    <x v="3"/>
    <n v="34"/>
    <x v="1"/>
    <n v="22"/>
    <n v="10"/>
    <x v="4"/>
    <n v="3.8013360000000003E-2"/>
    <n v="0.16584082589999999"/>
    <n v="20"/>
    <n v="0.76026720000000003"/>
    <n v="3.3168165179999995"/>
  </r>
  <r>
    <x v="3"/>
    <n v="35"/>
    <x v="6"/>
    <n v="13"/>
    <n v="7"/>
    <x v="0"/>
    <n v="1.327326E-2"/>
    <n v="5.5747692000000001E-2"/>
    <n v="20"/>
    <n v="0.26546520000000001"/>
    <n v="1.1149538400000001"/>
  </r>
  <r>
    <x v="3"/>
    <n v="36"/>
    <x v="1"/>
    <n v="16"/>
    <n v="9"/>
    <x v="2"/>
    <n v="2.0106240000000001E-2"/>
    <n v="9.3003101899999996E-2"/>
    <n v="20"/>
    <n v="0.4021248"/>
    <n v="1.8600620379999999"/>
  </r>
  <r>
    <x v="4"/>
    <n v="1"/>
    <x v="1"/>
    <n v="28"/>
    <n v="12"/>
    <x v="5"/>
    <n v="6.1575360000000003E-2"/>
    <n v="0.29704063790000002"/>
    <n v="20"/>
    <n v="1.2315072"/>
    <n v="5.9408127579999999"/>
  </r>
  <r>
    <x v="4"/>
    <n v="2"/>
    <x v="5"/>
    <n v="15"/>
    <n v="10"/>
    <x v="2"/>
    <n v="1.76715E-2"/>
    <n v="0.106029"/>
    <n v="20"/>
    <n v="0.35343000000000002"/>
    <n v="2.1205799999999999"/>
  </r>
  <r>
    <x v="4"/>
    <n v="3"/>
    <x v="6"/>
    <n v="27"/>
    <n v="10"/>
    <x v="5"/>
    <n v="5.725566E-2"/>
    <n v="0.34353395999999997"/>
    <n v="20"/>
    <n v="1.1451131999999999"/>
    <n v="6.8706791999999997"/>
  </r>
  <r>
    <x v="4"/>
    <n v="4"/>
    <x v="0"/>
    <n v="22"/>
    <n v="7"/>
    <x v="4"/>
    <n v="3.8013360000000003E-2"/>
    <n v="0.15965611200000002"/>
    <n v="20"/>
    <n v="0.76026720000000003"/>
    <n v="3.1931222400000001"/>
  </r>
  <r>
    <x v="4"/>
    <n v="5"/>
    <x v="1"/>
    <n v="14"/>
    <n v="10"/>
    <x v="0"/>
    <n v="1.5393840000000001E-2"/>
    <n v="8.3122905900000002E-2"/>
    <n v="20"/>
    <n v="0.30787680000000001"/>
    <n v="1.662458118"/>
  </r>
  <r>
    <x v="4"/>
    <n v="6"/>
    <x v="0"/>
    <n v="15"/>
    <n v="9"/>
    <x v="2"/>
    <n v="1.76715E-2"/>
    <n v="9.54261E-2"/>
    <n v="20"/>
    <n v="0.35343000000000002"/>
    <n v="1.9085220000000001"/>
  </r>
  <r>
    <x v="4"/>
    <n v="7"/>
    <x v="0"/>
    <n v="17"/>
    <n v="9"/>
    <x v="2"/>
    <n v="2.2698060000000003E-2"/>
    <n v="0.122569524"/>
    <n v="20"/>
    <n v="0.45396120000000006"/>
    <n v="2.4513904800000001"/>
  </r>
  <r>
    <x v="4"/>
    <n v="8"/>
    <x v="6"/>
    <n v="10"/>
    <n v="4"/>
    <x v="0"/>
    <n v="7.8539999999999999E-3"/>
    <n v="1.8849599999999998E-2"/>
    <n v="20"/>
    <n v="0.15708"/>
    <n v="0.37699199999999994"/>
  </r>
  <r>
    <x v="4"/>
    <n v="9"/>
    <x v="1"/>
    <n v="23"/>
    <n v="11"/>
    <x v="4"/>
    <n v="4.1547660000000007E-2"/>
    <n v="0.19395917439999999"/>
    <n v="20"/>
    <n v="0.83095320000000017"/>
    <n v="3.8791834879999998"/>
  </r>
  <r>
    <x v="4"/>
    <n v="10"/>
    <x v="1"/>
    <n v="24"/>
    <n v="11"/>
    <x v="4"/>
    <n v="4.5239040000000001E-2"/>
    <n v="0.2088081899"/>
    <n v="20"/>
    <n v="0.90478080000000005"/>
    <n v="4.1761637980000001"/>
  </r>
  <r>
    <x v="4"/>
    <n v="11"/>
    <x v="1"/>
    <n v="26"/>
    <n v="11"/>
    <x v="5"/>
    <n v="5.3093040000000001E-2"/>
    <n v="0.2404018399"/>
    <n v="20"/>
    <n v="1.0618608"/>
    <n v="4.8080367979999998"/>
  </r>
  <r>
    <x v="4"/>
    <n v="12"/>
    <x v="2"/>
    <n v="11"/>
    <n v="6"/>
    <x v="0"/>
    <n v="9.5033400000000007E-3"/>
    <n v="3.4212024000000001E-2"/>
    <n v="20"/>
    <n v="0.19006680000000001"/>
    <n v="0.68424048000000004"/>
  </r>
  <r>
    <x v="4"/>
    <n v="13"/>
    <x v="2"/>
    <n v="10"/>
    <n v="5"/>
    <x v="0"/>
    <n v="7.8539999999999999E-3"/>
    <n v="2.3562E-2"/>
    <n v="20"/>
    <n v="0.15708"/>
    <n v="0.47123999999999999"/>
  </r>
  <r>
    <x v="4"/>
    <n v="14"/>
    <x v="1"/>
    <n v="23"/>
    <n v="9"/>
    <x v="4"/>
    <n v="4.1547660000000007E-2"/>
    <n v="0.16357182739999998"/>
    <n v="20"/>
    <n v="0.83095320000000017"/>
    <n v="3.2714365479999996"/>
  </r>
  <r>
    <x v="4"/>
    <n v="15"/>
    <x v="6"/>
    <n v="12"/>
    <n v="5"/>
    <x v="0"/>
    <n v="1.130976E-2"/>
    <n v="3.3929279999999999E-2"/>
    <n v="20"/>
    <n v="0.22619520000000001"/>
    <n v="0.67858560000000001"/>
  </r>
  <r>
    <x v="4"/>
    <n v="16"/>
    <x v="0"/>
    <n v="11"/>
    <n v="5"/>
    <x v="0"/>
    <n v="9.5033400000000007E-3"/>
    <n v="2.8510020000000001E-2"/>
    <n v="20"/>
    <n v="0.19006680000000001"/>
    <n v="0.57020040000000005"/>
  </r>
  <r>
    <x v="4"/>
    <n v="17"/>
    <x v="0"/>
    <n v="16"/>
    <n v="8"/>
    <x v="2"/>
    <n v="2.0106240000000001E-2"/>
    <n v="9.6509951999999996E-2"/>
    <n v="20"/>
    <n v="0.4021248"/>
    <n v="1.93019904"/>
  </r>
  <r>
    <x v="4"/>
    <n v="18"/>
    <x v="0"/>
    <n v="16"/>
    <n v="7"/>
    <x v="2"/>
    <n v="2.0106240000000001E-2"/>
    <n v="8.4446208000000009E-2"/>
    <n v="20"/>
    <n v="0.4021248"/>
    <n v="1.6889241600000002"/>
  </r>
  <r>
    <x v="4"/>
    <n v="19"/>
    <x v="0"/>
    <n v="20"/>
    <n v="7"/>
    <x v="4"/>
    <n v="3.1415999999999999E-2"/>
    <n v="0.13194719999999999"/>
    <n v="20"/>
    <n v="0.62831999999999999"/>
    <n v="2.6389439999999995"/>
  </r>
  <r>
    <x v="4"/>
    <n v="20"/>
    <x v="2"/>
    <n v="11"/>
    <n v="8"/>
    <x v="0"/>
    <n v="9.5033400000000007E-3"/>
    <n v="4.5616032000000001E-2"/>
    <n v="20"/>
    <n v="0.19006680000000001"/>
    <n v="0.91232064000000002"/>
  </r>
  <r>
    <x v="4"/>
    <n v="21"/>
    <x v="6"/>
    <n v="10"/>
    <n v="4"/>
    <x v="0"/>
    <n v="7.8539999999999999E-3"/>
    <n v="1.8849599999999998E-2"/>
    <n v="20"/>
    <n v="0.15708"/>
    <n v="0.37699199999999994"/>
  </r>
  <r>
    <x v="4"/>
    <n v="22"/>
    <x v="6"/>
    <n v="11"/>
    <n v="4"/>
    <x v="0"/>
    <n v="9.5033400000000007E-3"/>
    <n v="2.2808016E-2"/>
    <n v="20"/>
    <n v="0.19006680000000001"/>
    <n v="0.45616032000000001"/>
  </r>
  <r>
    <x v="4"/>
    <n v="23"/>
    <x v="6"/>
    <n v="19"/>
    <n v="7"/>
    <x v="2"/>
    <n v="2.8352940000000004E-2"/>
    <n v="0.11908234800000002"/>
    <n v="20"/>
    <n v="0.56705880000000009"/>
    <n v="2.3816469600000003"/>
  </r>
  <r>
    <x v="4"/>
    <n v="24"/>
    <x v="4"/>
    <n v="22"/>
    <n v="5"/>
    <x v="4"/>
    <n v="3.8013360000000003E-2"/>
    <n v="4.4163992499999999E-2"/>
    <n v="20"/>
    <n v="0.76026720000000003"/>
    <n v="0.88327984999999998"/>
  </r>
  <r>
    <x v="4"/>
    <n v="25"/>
    <x v="0"/>
    <n v="10"/>
    <n v="6"/>
    <x v="0"/>
    <n v="7.8539999999999999E-3"/>
    <n v="2.8274399999999998E-2"/>
    <n v="20"/>
    <n v="0.15708"/>
    <n v="0.56548799999999999"/>
  </r>
  <r>
    <x v="4"/>
    <n v="26"/>
    <x v="3"/>
    <n v="11"/>
    <n v="8"/>
    <x v="0"/>
    <n v="9.5033400000000007E-3"/>
    <n v="4.5616032000000001E-2"/>
    <n v="20"/>
    <n v="0.19006680000000001"/>
    <n v="0.91232064000000002"/>
  </r>
  <r>
    <x v="4"/>
    <n v="27"/>
    <x v="3"/>
    <n v="10"/>
    <n v="8"/>
    <x v="0"/>
    <n v="7.8539999999999999E-3"/>
    <n v="3.7699199999999995E-2"/>
    <n v="20"/>
    <n v="0.15708"/>
    <n v="0.75398399999999988"/>
  </r>
  <r>
    <x v="4"/>
    <n v="28"/>
    <x v="0"/>
    <n v="11"/>
    <n v="6"/>
    <x v="0"/>
    <n v="9.5033400000000007E-3"/>
    <n v="3.4212024000000001E-2"/>
    <n v="20"/>
    <n v="0.19006680000000001"/>
    <n v="0.68424048000000004"/>
  </r>
  <r>
    <x v="4"/>
    <n v="29"/>
    <x v="0"/>
    <n v="11"/>
    <n v="5"/>
    <x v="0"/>
    <n v="9.5033400000000007E-3"/>
    <n v="2.8510020000000001E-2"/>
    <n v="20"/>
    <n v="0.19006680000000001"/>
    <n v="0.57020040000000005"/>
  </r>
  <r>
    <x v="4"/>
    <n v="30"/>
    <x v="2"/>
    <n v="11"/>
    <n v="7"/>
    <x v="0"/>
    <n v="9.5033400000000007E-3"/>
    <n v="3.9914028000000004E-2"/>
    <n v="20"/>
    <n v="0.19006680000000001"/>
    <n v="0.79828056000000003"/>
  </r>
  <r>
    <x v="4"/>
    <n v="31"/>
    <x v="2"/>
    <n v="10"/>
    <n v="7"/>
    <x v="0"/>
    <n v="7.8539999999999999E-3"/>
    <n v="3.2986799999999997E-2"/>
    <n v="20"/>
    <n v="0.15708"/>
    <n v="0.65973599999999988"/>
  </r>
  <r>
    <x v="5"/>
    <n v="1"/>
    <x v="1"/>
    <n v="20"/>
    <n v="10"/>
    <x v="4"/>
    <n v="3.1415999999999999E-2"/>
    <n v="0.14171476590000001"/>
    <n v="20"/>
    <n v="0.62831999999999999"/>
    <n v="2.8342953180000001"/>
  </r>
  <r>
    <x v="5"/>
    <n v="2"/>
    <x v="1"/>
    <n v="22"/>
    <n v="11"/>
    <x v="4"/>
    <n v="3.8013360000000003E-2"/>
    <n v="0.17974203189999999"/>
    <n v="20"/>
    <n v="0.76026720000000003"/>
    <n v="3.594840638"/>
  </r>
  <r>
    <x v="5"/>
    <n v="3"/>
    <x v="0"/>
    <n v="10"/>
    <n v="6"/>
    <x v="0"/>
    <n v="7.8539999999999999E-3"/>
    <n v="2.8274399999999998E-2"/>
    <n v="20"/>
    <n v="0.15708"/>
    <n v="0.56548799999999999"/>
  </r>
  <r>
    <x v="5"/>
    <n v="4"/>
    <x v="0"/>
    <n v="11"/>
    <n v="9"/>
    <x v="0"/>
    <n v="9.5033400000000007E-3"/>
    <n v="5.1318036000000004E-2"/>
    <n v="20"/>
    <n v="0.19006680000000001"/>
    <n v="1.02636072"/>
  </r>
  <r>
    <x v="5"/>
    <n v="5"/>
    <x v="0"/>
    <n v="13"/>
    <n v="9"/>
    <x v="0"/>
    <n v="1.327326E-2"/>
    <n v="7.167560399999999E-2"/>
    <n v="20"/>
    <n v="0.26546520000000001"/>
    <n v="1.4335120799999999"/>
  </r>
  <r>
    <x v="5"/>
    <n v="6"/>
    <x v="0"/>
    <n v="11"/>
    <n v="6"/>
    <x v="0"/>
    <n v="9.5033400000000007E-3"/>
    <n v="3.4212024000000001E-2"/>
    <n v="20"/>
    <n v="0.19006680000000001"/>
    <n v="0.68424048000000004"/>
  </r>
  <r>
    <x v="5"/>
    <n v="7"/>
    <x v="1"/>
    <n v="16"/>
    <n v="9"/>
    <x v="2"/>
    <n v="2.0106240000000001E-2"/>
    <n v="9.3003101899999996E-2"/>
    <n v="20"/>
    <n v="0.4021248"/>
    <n v="1.8600620379999999"/>
  </r>
  <r>
    <x v="5"/>
    <n v="8"/>
    <x v="1"/>
    <n v="10"/>
    <n v="9"/>
    <x v="0"/>
    <n v="7.8539999999999999E-3"/>
    <n v="5.2678115900000003E-2"/>
    <n v="20"/>
    <n v="0.15708"/>
    <n v="1.053562318"/>
  </r>
  <r>
    <x v="5"/>
    <n v="9"/>
    <x v="1"/>
    <n v="13"/>
    <n v="11"/>
    <x v="0"/>
    <n v="1.327326E-2"/>
    <n v="8.0222034400000003E-2"/>
    <n v="20"/>
    <n v="0.26546520000000001"/>
    <n v="1.6044406879999999"/>
  </r>
  <r>
    <x v="5"/>
    <n v="10"/>
    <x v="1"/>
    <n v="11"/>
    <n v="10"/>
    <x v="0"/>
    <n v="9.5033400000000007E-3"/>
    <n v="6.1581780899999994E-2"/>
    <n v="20"/>
    <n v="0.19006680000000001"/>
    <n v="1.2316356179999999"/>
  </r>
  <r>
    <x v="5"/>
    <n v="11"/>
    <x v="1"/>
    <n v="18"/>
    <n v="11"/>
    <x v="2"/>
    <n v="2.5446960000000001E-2"/>
    <n v="0.1291921919"/>
    <n v="20"/>
    <n v="0.50893920000000004"/>
    <n v="2.5838438379999999"/>
  </r>
  <r>
    <x v="5"/>
    <n v="12"/>
    <x v="1"/>
    <n v="14"/>
    <n v="10"/>
    <x v="0"/>
    <n v="1.5393840000000001E-2"/>
    <n v="8.3122905900000002E-2"/>
    <n v="20"/>
    <n v="0.30787680000000001"/>
    <n v="1.662458118"/>
  </r>
  <r>
    <x v="5"/>
    <n v="13"/>
    <x v="1"/>
    <n v="16"/>
    <n v="11"/>
    <x v="2"/>
    <n v="2.0106240000000001E-2"/>
    <n v="0.1077085099"/>
    <n v="20"/>
    <n v="0.4021248"/>
    <n v="2.1541701980000001"/>
  </r>
  <r>
    <x v="5"/>
    <n v="14"/>
    <x v="1"/>
    <n v="17"/>
    <n v="11"/>
    <x v="2"/>
    <n v="2.2698060000000003E-2"/>
    <n v="0.1181344144"/>
    <n v="20"/>
    <n v="0.45396120000000006"/>
    <n v="2.3626882880000002"/>
  </r>
  <r>
    <x v="5"/>
    <n v="15"/>
    <x v="0"/>
    <n v="12"/>
    <n v="4"/>
    <x v="0"/>
    <n v="1.130976E-2"/>
    <n v="2.7143423999999999E-2"/>
    <n v="20"/>
    <n v="0.22619520000000001"/>
    <n v="0.54286847999999999"/>
  </r>
  <r>
    <x v="5"/>
    <n v="16"/>
    <x v="1"/>
    <n v="13"/>
    <n v="10"/>
    <x v="0"/>
    <n v="1.327326E-2"/>
    <n v="7.5368100899999999E-2"/>
    <n v="20"/>
    <n v="0.26546520000000001"/>
    <n v="1.507362018"/>
  </r>
  <r>
    <x v="5"/>
    <n v="17"/>
    <x v="0"/>
    <n v="11"/>
    <n v="5"/>
    <x v="0"/>
    <n v="9.5033400000000007E-3"/>
    <n v="2.8510020000000001E-2"/>
    <n v="20"/>
    <n v="0.19006680000000001"/>
    <n v="0.57020040000000005"/>
  </r>
  <r>
    <x v="5"/>
    <n v="18"/>
    <x v="0"/>
    <n v="10"/>
    <n v="4"/>
    <x v="0"/>
    <n v="7.8539999999999999E-3"/>
    <n v="1.8849599999999998E-2"/>
    <n v="20"/>
    <n v="0.15708"/>
    <n v="0.37699199999999994"/>
  </r>
  <r>
    <x v="5"/>
    <n v="19"/>
    <x v="1"/>
    <n v="16"/>
    <n v="11"/>
    <x v="2"/>
    <n v="2.0106240000000001E-2"/>
    <n v="0.1077085099"/>
    <n v="20"/>
    <n v="0.4021248"/>
    <n v="2.1541701980000001"/>
  </r>
  <r>
    <x v="5"/>
    <n v="20"/>
    <x v="1"/>
    <n v="17"/>
    <n v="11"/>
    <x v="2"/>
    <n v="2.2698060000000003E-2"/>
    <n v="0.1181344144"/>
    <n v="20"/>
    <n v="0.45396120000000006"/>
    <n v="2.3626882880000002"/>
  </r>
  <r>
    <x v="5"/>
    <n v="21"/>
    <x v="1"/>
    <n v="13"/>
    <n v="9"/>
    <x v="0"/>
    <n v="1.327326E-2"/>
    <n v="7.0514167399999994E-2"/>
    <n v="20"/>
    <n v="0.26546520000000001"/>
    <n v="1.4102833479999999"/>
  </r>
  <r>
    <x v="5"/>
    <n v="22"/>
    <x v="0"/>
    <n v="11"/>
    <n v="4"/>
    <x v="0"/>
    <n v="9.5033400000000007E-3"/>
    <n v="2.2808016E-2"/>
    <n v="20"/>
    <n v="0.19006680000000001"/>
    <n v="0.45616032000000001"/>
  </r>
  <r>
    <x v="5"/>
    <n v="23"/>
    <x v="0"/>
    <n v="10"/>
    <n v="4"/>
    <x v="0"/>
    <n v="7.8539999999999999E-3"/>
    <n v="1.8849599999999998E-2"/>
    <n v="20"/>
    <n v="0.15708"/>
    <n v="0.37699199999999994"/>
  </r>
  <r>
    <x v="5"/>
    <n v="24"/>
    <x v="0"/>
    <n v="11"/>
    <n v="6"/>
    <x v="0"/>
    <n v="9.5033400000000007E-3"/>
    <n v="3.4212024000000001E-2"/>
    <n v="20"/>
    <n v="0.19006680000000001"/>
    <n v="0.68424048000000004"/>
  </r>
  <r>
    <x v="5"/>
    <n v="25"/>
    <x v="0"/>
    <n v="10"/>
    <n v="5"/>
    <x v="0"/>
    <n v="7.8539999999999999E-3"/>
    <n v="2.3562E-2"/>
    <n v="20"/>
    <n v="0.15708"/>
    <n v="0.47123999999999999"/>
  </r>
  <r>
    <x v="5"/>
    <n v="26"/>
    <x v="0"/>
    <n v="17"/>
    <n v="7"/>
    <x v="2"/>
    <n v="2.2698060000000003E-2"/>
    <n v="9.5331852000000009E-2"/>
    <n v="20"/>
    <n v="0.45396120000000006"/>
    <n v="1.9066370400000001"/>
  </r>
  <r>
    <x v="5"/>
    <n v="27"/>
    <x v="0"/>
    <n v="16"/>
    <n v="8"/>
    <x v="2"/>
    <n v="2.0106240000000001E-2"/>
    <n v="9.6509951999999996E-2"/>
    <n v="20"/>
    <n v="0.4021248"/>
    <n v="1.93019904"/>
  </r>
  <r>
    <x v="5"/>
    <n v="28"/>
    <x v="1"/>
    <n v="17"/>
    <n v="9"/>
    <x v="2"/>
    <n v="2.2698060000000003E-2"/>
    <n v="0.10153338739999999"/>
    <n v="20"/>
    <n v="0.45396120000000006"/>
    <n v="2.0306677479999999"/>
  </r>
  <r>
    <x v="5"/>
    <n v="29"/>
    <x v="0"/>
    <n v="13"/>
    <n v="7"/>
    <x v="0"/>
    <n v="1.327326E-2"/>
    <n v="5.5747692000000001E-2"/>
    <n v="20"/>
    <n v="0.26546520000000001"/>
    <n v="1.1149538400000001"/>
  </r>
  <r>
    <x v="5"/>
    <n v="30"/>
    <x v="1"/>
    <n v="15"/>
    <n v="10"/>
    <x v="2"/>
    <n v="1.76715E-2"/>
    <n v="9.1452140899999992E-2"/>
    <n v="20"/>
    <n v="0.35343000000000002"/>
    <n v="1.8290428179999998"/>
  </r>
  <r>
    <x v="5"/>
    <n v="31"/>
    <x v="6"/>
    <n v="10"/>
    <n v="4"/>
    <x v="0"/>
    <n v="7.8539999999999999E-3"/>
    <n v="1.8849599999999998E-2"/>
    <n v="20"/>
    <n v="0.15708"/>
    <n v="0.37699199999999994"/>
  </r>
  <r>
    <x v="5"/>
    <n v="32"/>
    <x v="6"/>
    <n v="10"/>
    <n v="4"/>
    <x v="0"/>
    <n v="7.8539999999999999E-3"/>
    <n v="1.8849599999999998E-2"/>
    <n v="20"/>
    <n v="0.15708"/>
    <n v="0.37699199999999994"/>
  </r>
  <r>
    <x v="5"/>
    <n v="33"/>
    <x v="1"/>
    <n v="17"/>
    <n v="10"/>
    <x v="2"/>
    <n v="2.2698060000000003E-2"/>
    <n v="0.1098339009"/>
    <n v="20"/>
    <n v="0.45396120000000006"/>
    <n v="2.1966780180000001"/>
  </r>
  <r>
    <x v="5"/>
    <n v="34"/>
    <x v="1"/>
    <n v="12"/>
    <n v="11"/>
    <x v="0"/>
    <n v="1.130976E-2"/>
    <n v="7.2323621899999996E-2"/>
    <n v="20"/>
    <n v="0.22619520000000001"/>
    <n v="1.4464724379999998"/>
  </r>
  <r>
    <x v="5"/>
    <n v="35"/>
    <x v="1"/>
    <n v="20"/>
    <n v="10"/>
    <x v="4"/>
    <n v="3.1415999999999999E-2"/>
    <n v="0.14171476590000001"/>
    <n v="20"/>
    <n v="0.62831999999999999"/>
    <n v="2.8342953180000001"/>
  </r>
  <r>
    <x v="5"/>
    <n v="36"/>
    <x v="1"/>
    <n v="15"/>
    <n v="9"/>
    <x v="2"/>
    <n v="1.76715E-2"/>
    <n v="8.4989803399999994E-2"/>
    <n v="20"/>
    <n v="0.35343000000000002"/>
    <n v="1.6997960679999999"/>
  </r>
  <r>
    <x v="5"/>
    <n v="37"/>
    <x v="1"/>
    <n v="18"/>
    <n v="10"/>
    <x v="2"/>
    <n v="2.5446960000000001E-2"/>
    <n v="0.1198864259"/>
    <n v="20"/>
    <n v="0.50893920000000004"/>
    <n v="2.3977285180000001"/>
  </r>
  <r>
    <x v="5"/>
    <n v="38"/>
    <x v="1"/>
    <n v="12"/>
    <n v="10"/>
    <x v="0"/>
    <n v="1.130976E-2"/>
    <n v="6.8187725899999996E-2"/>
    <n v="20"/>
    <n v="0.22619520000000001"/>
    <n v="1.3637545179999999"/>
  </r>
  <r>
    <x v="5"/>
    <n v="39"/>
    <x v="1"/>
    <n v="17"/>
    <n v="10"/>
    <x v="2"/>
    <n v="2.2698060000000003E-2"/>
    <n v="0.1098339009"/>
    <n v="20"/>
    <n v="0.45396120000000006"/>
    <n v="2.1966780180000001"/>
  </r>
  <r>
    <x v="5"/>
    <n v="40"/>
    <x v="0"/>
    <n v="11"/>
    <n v="5"/>
    <x v="0"/>
    <n v="9.5033400000000007E-3"/>
    <n v="2.8510020000000001E-2"/>
    <n v="20"/>
    <n v="0.19006680000000001"/>
    <n v="0.57020040000000005"/>
  </r>
  <r>
    <x v="5"/>
    <n v="41"/>
    <x v="0"/>
    <n v="14"/>
    <n v="10"/>
    <x v="0"/>
    <n v="1.5393840000000001E-2"/>
    <n v="9.2363039999999993E-2"/>
    <n v="20"/>
    <n v="0.30787680000000001"/>
    <n v="1.8472607999999999"/>
  </r>
  <r>
    <x v="5"/>
    <n v="42"/>
    <x v="1"/>
    <n v="16"/>
    <n v="8"/>
    <x v="2"/>
    <n v="2.0106240000000001E-2"/>
    <n v="8.5650397899999994E-2"/>
    <n v="20"/>
    <n v="0.4021248"/>
    <n v="1.7130079579999999"/>
  </r>
  <r>
    <x v="5"/>
    <n v="43"/>
    <x v="1"/>
    <n v="13"/>
    <n v="7"/>
    <x v="0"/>
    <n v="1.327326E-2"/>
    <n v="6.0806300399999999E-2"/>
    <n v="20"/>
    <n v="0.26546520000000001"/>
    <n v="1.216126008"/>
  </r>
  <r>
    <x v="5"/>
    <n v="44"/>
    <x v="1"/>
    <n v="12"/>
    <n v="10"/>
    <x v="0"/>
    <n v="1.130976E-2"/>
    <n v="6.8187725899999996E-2"/>
    <n v="20"/>
    <n v="0.22619520000000001"/>
    <n v="1.3637545179999999"/>
  </r>
  <r>
    <x v="5"/>
    <n v="45"/>
    <x v="0"/>
    <n v="13"/>
    <n v="6"/>
    <x v="0"/>
    <n v="1.327326E-2"/>
    <n v="4.7783736E-2"/>
    <n v="20"/>
    <n v="0.26546520000000001"/>
    <n v="0.95567471999999998"/>
  </r>
  <r>
    <x v="5"/>
    <n v="46"/>
    <x v="1"/>
    <n v="15"/>
    <n v="10"/>
    <x v="2"/>
    <n v="1.76715E-2"/>
    <n v="9.1452140899999992E-2"/>
    <n v="20"/>
    <n v="0.35343000000000002"/>
    <n v="1.829042817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G10" firstHeaderRow="0" firstDataRow="1" firstDataCol="1"/>
  <pivotFields count="11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>
      <items count="8">
        <item x="5"/>
        <item x="4"/>
        <item x="1"/>
        <item x="2"/>
        <item x="3"/>
        <item x="0"/>
        <item x="6"/>
        <item t="default"/>
      </items>
    </pivotField>
    <pivotField showAll="0"/>
    <pivotField showAll="0"/>
    <pivotField showAll="0">
      <items count="7">
        <item x="0"/>
        <item x="2"/>
        <item x="4"/>
        <item x="5"/>
        <item x="3"/>
        <item x="1"/>
        <item t="default"/>
      </items>
    </pivotField>
    <pivotField dataField="1" showAll="0"/>
    <pivotField dataField="1" numFmtId="2" showAll="0"/>
    <pivotField dataField="1" numFmtId="1" showAll="0"/>
    <pivotField dataField="1" numFmtId="2" showAll="0"/>
    <pivotField dataField="1"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uenta de No." fld="1" subtotal="count" baseField="0" baseItem="0"/>
    <dataField name="Suma de AB" fld="6" baseField="0" baseItem="0"/>
    <dataField name="Suma de Vol" fld="7" baseField="0" baseItem="0"/>
    <dataField name="Suma de No./ha" fld="8" baseField="0" baseItem="0"/>
    <dataField name="Suma de AB/ha" fld="9" baseField="0" baseItem="0"/>
    <dataField name="Suma de Vol/ha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workbookViewId="0">
      <selection activeCell="D3" sqref="D3"/>
    </sheetView>
  </sheetViews>
  <sheetFormatPr baseColWidth="10" defaultColWidth="11.42578125" defaultRowHeight="15" x14ac:dyDescent="0.25"/>
  <cols>
    <col min="3" max="3" width="16.7109375" bestFit="1" customWidth="1"/>
  </cols>
  <sheetData>
    <row r="1" spans="1:5" s="4" customFormat="1" ht="15.75" thickBot="1" x14ac:dyDescent="0.3">
      <c r="A1" s="22" t="s">
        <v>1</v>
      </c>
      <c r="B1" s="22" t="s">
        <v>2</v>
      </c>
      <c r="C1" s="22" t="s">
        <v>3</v>
      </c>
      <c r="D1" s="22" t="s">
        <v>0</v>
      </c>
      <c r="E1" s="22" t="s">
        <v>4</v>
      </c>
    </row>
    <row r="2" spans="1:5" x14ac:dyDescent="0.25">
      <c r="A2" s="1">
        <v>1</v>
      </c>
      <c r="B2" s="1">
        <v>1</v>
      </c>
      <c r="C2" s="2" t="s">
        <v>53</v>
      </c>
      <c r="D2" s="4">
        <v>20</v>
      </c>
      <c r="E2" s="4">
        <v>9</v>
      </c>
    </row>
    <row r="3" spans="1:5" x14ac:dyDescent="0.25">
      <c r="A3" s="1">
        <v>1</v>
      </c>
      <c r="B3" s="1">
        <v>2</v>
      </c>
      <c r="C3" s="2" t="s">
        <v>54</v>
      </c>
      <c r="D3" s="4">
        <v>35</v>
      </c>
      <c r="E3" s="4">
        <v>12</v>
      </c>
    </row>
    <row r="4" spans="1:5" x14ac:dyDescent="0.25">
      <c r="A4" s="1">
        <v>1</v>
      </c>
      <c r="B4" s="1">
        <v>3</v>
      </c>
      <c r="C4" s="2" t="s">
        <v>55</v>
      </c>
      <c r="D4" s="4">
        <v>13</v>
      </c>
      <c r="E4" s="4">
        <v>9</v>
      </c>
    </row>
    <row r="5" spans="1:5" x14ac:dyDescent="0.25">
      <c r="A5" s="1">
        <v>1</v>
      </c>
      <c r="B5" s="1">
        <v>4</v>
      </c>
      <c r="C5" s="2" t="s">
        <v>53</v>
      </c>
      <c r="D5" s="4">
        <v>13</v>
      </c>
      <c r="E5" s="4">
        <v>8</v>
      </c>
    </row>
    <row r="6" spans="1:5" x14ac:dyDescent="0.25">
      <c r="A6" s="1">
        <v>1</v>
      </c>
      <c r="B6" s="1">
        <v>5</v>
      </c>
      <c r="C6" s="2" t="s">
        <v>53</v>
      </c>
      <c r="D6" s="4">
        <v>17</v>
      </c>
      <c r="E6" s="4">
        <v>8</v>
      </c>
    </row>
    <row r="7" spans="1:5" x14ac:dyDescent="0.25">
      <c r="A7" s="1">
        <v>1</v>
      </c>
      <c r="B7" s="1">
        <v>6</v>
      </c>
      <c r="C7" s="2" t="s">
        <v>55</v>
      </c>
      <c r="D7" s="4">
        <v>10</v>
      </c>
      <c r="E7" s="4">
        <v>7</v>
      </c>
    </row>
    <row r="8" spans="1:5" x14ac:dyDescent="0.25">
      <c r="A8" s="1">
        <v>1</v>
      </c>
      <c r="B8" s="1">
        <v>7</v>
      </c>
      <c r="C8" s="2" t="s">
        <v>53</v>
      </c>
      <c r="D8" s="4">
        <v>12</v>
      </c>
      <c r="E8" s="4">
        <v>6</v>
      </c>
    </row>
    <row r="9" spans="1:5" x14ac:dyDescent="0.25">
      <c r="A9" s="1">
        <v>1</v>
      </c>
      <c r="B9" s="1">
        <v>8</v>
      </c>
      <c r="C9" s="2" t="s">
        <v>53</v>
      </c>
      <c r="D9" s="4">
        <v>11</v>
      </c>
      <c r="E9" s="4">
        <v>6</v>
      </c>
    </row>
    <row r="10" spans="1:5" x14ac:dyDescent="0.25">
      <c r="A10" s="1">
        <v>1</v>
      </c>
      <c r="B10" s="1">
        <v>9</v>
      </c>
      <c r="C10" s="2" t="s">
        <v>53</v>
      </c>
      <c r="D10" s="4">
        <v>16</v>
      </c>
      <c r="E10" s="4">
        <v>9</v>
      </c>
    </row>
    <row r="11" spans="1:5" x14ac:dyDescent="0.25">
      <c r="A11" s="1">
        <v>1</v>
      </c>
      <c r="B11" s="1">
        <v>10</v>
      </c>
      <c r="C11" s="2" t="s">
        <v>56</v>
      </c>
      <c r="D11" s="4">
        <v>18</v>
      </c>
      <c r="E11" s="4">
        <v>10</v>
      </c>
    </row>
    <row r="12" spans="1:5" x14ac:dyDescent="0.25">
      <c r="A12" s="1">
        <v>1</v>
      </c>
      <c r="B12" s="1">
        <v>11</v>
      </c>
      <c r="C12" s="2" t="s">
        <v>55</v>
      </c>
      <c r="D12" s="1">
        <v>15</v>
      </c>
      <c r="E12" s="1">
        <v>9</v>
      </c>
    </row>
    <row r="13" spans="1:5" x14ac:dyDescent="0.25">
      <c r="A13" s="1">
        <v>1</v>
      </c>
      <c r="B13" s="1">
        <v>12</v>
      </c>
      <c r="C13" s="2" t="s">
        <v>53</v>
      </c>
      <c r="D13" s="1">
        <v>15</v>
      </c>
      <c r="E13" s="1">
        <v>9</v>
      </c>
    </row>
    <row r="14" spans="1:5" x14ac:dyDescent="0.25">
      <c r="A14" s="1">
        <v>1</v>
      </c>
      <c r="B14" s="1">
        <v>13</v>
      </c>
      <c r="C14" s="2" t="s">
        <v>53</v>
      </c>
      <c r="D14" s="1">
        <v>13</v>
      </c>
      <c r="E14" s="1">
        <v>7</v>
      </c>
    </row>
    <row r="15" spans="1:5" x14ac:dyDescent="0.25">
      <c r="A15" s="1">
        <v>1</v>
      </c>
      <c r="B15" s="1">
        <v>14</v>
      </c>
      <c r="C15" s="2" t="s">
        <v>53</v>
      </c>
      <c r="D15" s="1">
        <v>11</v>
      </c>
      <c r="E15" s="1">
        <v>7</v>
      </c>
    </row>
    <row r="16" spans="1:5" x14ac:dyDescent="0.25">
      <c r="A16" s="1">
        <v>1</v>
      </c>
      <c r="B16" s="1">
        <v>15</v>
      </c>
      <c r="C16" s="2" t="s">
        <v>54</v>
      </c>
      <c r="D16" s="1">
        <v>33</v>
      </c>
      <c r="E16" s="1">
        <v>12</v>
      </c>
    </row>
    <row r="17" spans="1:5" x14ac:dyDescent="0.25">
      <c r="A17" s="1">
        <v>1</v>
      </c>
      <c r="B17" s="1">
        <v>16</v>
      </c>
      <c r="C17" s="2" t="s">
        <v>53</v>
      </c>
      <c r="D17" s="1">
        <v>20</v>
      </c>
      <c r="E17" s="1">
        <v>9</v>
      </c>
    </row>
    <row r="18" spans="1:5" x14ac:dyDescent="0.25">
      <c r="A18" s="1">
        <v>1</v>
      </c>
      <c r="B18" s="1">
        <v>17</v>
      </c>
      <c r="C18" s="2" t="s">
        <v>53</v>
      </c>
      <c r="D18" s="1">
        <v>17</v>
      </c>
      <c r="E18" s="1">
        <v>8</v>
      </c>
    </row>
    <row r="19" spans="1:5" x14ac:dyDescent="0.25">
      <c r="A19" s="1">
        <v>1</v>
      </c>
      <c r="B19" s="1">
        <v>18</v>
      </c>
      <c r="C19" s="2" t="s">
        <v>55</v>
      </c>
      <c r="D19" s="1">
        <v>13</v>
      </c>
      <c r="E19" s="1">
        <v>8</v>
      </c>
    </row>
    <row r="20" spans="1:5" x14ac:dyDescent="0.25">
      <c r="A20" s="1">
        <v>1</v>
      </c>
      <c r="B20" s="1">
        <v>19</v>
      </c>
      <c r="C20" s="2" t="s">
        <v>53</v>
      </c>
      <c r="D20" s="1">
        <v>14</v>
      </c>
      <c r="E20" s="1">
        <v>9</v>
      </c>
    </row>
    <row r="21" spans="1:5" x14ac:dyDescent="0.25">
      <c r="A21" s="1">
        <v>1</v>
      </c>
      <c r="B21" s="1">
        <v>20</v>
      </c>
      <c r="C21" s="2" t="s">
        <v>53</v>
      </c>
      <c r="D21" s="1">
        <v>19</v>
      </c>
      <c r="E21" s="1">
        <v>9</v>
      </c>
    </row>
    <row r="22" spans="1:5" x14ac:dyDescent="0.25">
      <c r="A22" s="1">
        <v>1</v>
      </c>
      <c r="B22" s="1">
        <v>21</v>
      </c>
      <c r="C22" s="2" t="s">
        <v>55</v>
      </c>
      <c r="D22" s="1">
        <v>14</v>
      </c>
      <c r="E22" s="1">
        <v>8</v>
      </c>
    </row>
    <row r="23" spans="1:5" x14ac:dyDescent="0.25">
      <c r="A23" s="1">
        <v>1</v>
      </c>
      <c r="B23" s="1">
        <v>22</v>
      </c>
      <c r="C23" s="2" t="s">
        <v>53</v>
      </c>
      <c r="D23" s="1">
        <v>20</v>
      </c>
      <c r="E23" s="1">
        <v>10</v>
      </c>
    </row>
    <row r="24" spans="1:5" x14ac:dyDescent="0.25">
      <c r="A24" s="1">
        <v>1</v>
      </c>
      <c r="B24" s="1">
        <v>23</v>
      </c>
      <c r="C24" s="2" t="s">
        <v>54</v>
      </c>
      <c r="D24" s="1">
        <v>12</v>
      </c>
      <c r="E24" s="1">
        <v>10</v>
      </c>
    </row>
    <row r="25" spans="1:5" x14ac:dyDescent="0.25">
      <c r="A25" s="1">
        <v>1</v>
      </c>
      <c r="B25" s="1">
        <v>24</v>
      </c>
      <c r="C25" s="2" t="s">
        <v>57</v>
      </c>
      <c r="D25" s="1">
        <v>30</v>
      </c>
      <c r="E25" s="1">
        <v>13</v>
      </c>
    </row>
    <row r="26" spans="1:5" x14ac:dyDescent="0.25">
      <c r="A26" s="1">
        <v>2</v>
      </c>
      <c r="B26" s="1">
        <v>1</v>
      </c>
      <c r="C26" s="2" t="s">
        <v>54</v>
      </c>
      <c r="D26" s="1">
        <v>32</v>
      </c>
      <c r="E26" s="1">
        <v>9</v>
      </c>
    </row>
    <row r="27" spans="1:5" x14ac:dyDescent="0.25">
      <c r="A27" s="1">
        <v>2</v>
      </c>
      <c r="B27" s="1">
        <v>2</v>
      </c>
      <c r="C27" s="2" t="s">
        <v>54</v>
      </c>
      <c r="D27" s="1">
        <v>39</v>
      </c>
      <c r="E27" s="1">
        <v>11</v>
      </c>
    </row>
    <row r="28" spans="1:5" x14ac:dyDescent="0.25">
      <c r="A28" s="1">
        <v>2</v>
      </c>
      <c r="B28" s="1">
        <v>3</v>
      </c>
      <c r="C28" s="2" t="s">
        <v>58</v>
      </c>
      <c r="D28" s="1">
        <v>10</v>
      </c>
      <c r="E28" s="1">
        <v>6</v>
      </c>
    </row>
    <row r="29" spans="1:5" x14ac:dyDescent="0.25">
      <c r="A29" s="1">
        <v>2</v>
      </c>
      <c r="B29" s="1">
        <v>4</v>
      </c>
      <c r="C29" s="2" t="s">
        <v>58</v>
      </c>
      <c r="D29" s="1">
        <v>10</v>
      </c>
      <c r="E29" s="1">
        <v>5</v>
      </c>
    </row>
    <row r="30" spans="1:5" x14ac:dyDescent="0.25">
      <c r="A30" s="1">
        <v>2</v>
      </c>
      <c r="B30" s="1">
        <v>5</v>
      </c>
      <c r="C30" s="2" t="s">
        <v>57</v>
      </c>
      <c r="D30" s="1">
        <v>25</v>
      </c>
      <c r="E30" s="1">
        <v>10</v>
      </c>
    </row>
    <row r="31" spans="1:5" x14ac:dyDescent="0.25">
      <c r="A31" s="1">
        <v>2</v>
      </c>
      <c r="B31" s="1">
        <v>6</v>
      </c>
      <c r="C31" s="2" t="s">
        <v>54</v>
      </c>
      <c r="D31" s="4">
        <v>21</v>
      </c>
      <c r="E31" s="4">
        <v>10</v>
      </c>
    </row>
    <row r="32" spans="1:5" x14ac:dyDescent="0.25">
      <c r="A32" s="1">
        <v>2</v>
      </c>
      <c r="B32" s="1">
        <v>7</v>
      </c>
      <c r="C32" s="2" t="s">
        <v>54</v>
      </c>
      <c r="D32" s="4">
        <v>20</v>
      </c>
      <c r="E32" s="4">
        <v>10</v>
      </c>
    </row>
    <row r="33" spans="1:5" x14ac:dyDescent="0.25">
      <c r="A33" s="1">
        <v>2</v>
      </c>
      <c r="B33" s="1">
        <v>8</v>
      </c>
      <c r="C33" s="2" t="s">
        <v>59</v>
      </c>
      <c r="D33" s="4">
        <v>10</v>
      </c>
      <c r="E33" s="4">
        <v>5</v>
      </c>
    </row>
    <row r="34" spans="1:5" x14ac:dyDescent="0.25">
      <c r="A34" s="1">
        <v>2</v>
      </c>
      <c r="B34" s="1">
        <v>9</v>
      </c>
      <c r="C34" s="2" t="s">
        <v>58</v>
      </c>
      <c r="D34" s="4">
        <v>15</v>
      </c>
      <c r="E34" s="4">
        <v>7</v>
      </c>
    </row>
    <row r="35" spans="1:5" x14ac:dyDescent="0.25">
      <c r="A35" s="1">
        <v>2</v>
      </c>
      <c r="B35" s="1">
        <v>10</v>
      </c>
      <c r="C35" s="2" t="s">
        <v>54</v>
      </c>
      <c r="D35" s="4">
        <v>16</v>
      </c>
      <c r="E35" s="4">
        <v>9</v>
      </c>
    </row>
    <row r="36" spans="1:5" x14ac:dyDescent="0.25">
      <c r="A36" s="1">
        <v>2</v>
      </c>
      <c r="B36" s="1">
        <v>11</v>
      </c>
      <c r="C36" s="2" t="s">
        <v>54</v>
      </c>
      <c r="D36" s="4">
        <v>19</v>
      </c>
      <c r="E36" s="4">
        <v>10</v>
      </c>
    </row>
    <row r="37" spans="1:5" x14ac:dyDescent="0.25">
      <c r="A37" s="1">
        <v>2</v>
      </c>
      <c r="B37" s="1">
        <v>12</v>
      </c>
      <c r="C37" s="2" t="s">
        <v>58</v>
      </c>
      <c r="D37" s="4">
        <v>13</v>
      </c>
      <c r="E37" s="4">
        <v>7</v>
      </c>
    </row>
    <row r="38" spans="1:5" x14ac:dyDescent="0.25">
      <c r="A38" s="1">
        <v>2</v>
      </c>
      <c r="B38" s="1">
        <v>13</v>
      </c>
      <c r="C38" s="2" t="s">
        <v>54</v>
      </c>
      <c r="D38" s="4">
        <v>14</v>
      </c>
      <c r="E38" s="4">
        <v>8</v>
      </c>
    </row>
    <row r="39" spans="1:5" x14ac:dyDescent="0.25">
      <c r="A39" s="1">
        <v>2</v>
      </c>
      <c r="B39" s="1">
        <v>14</v>
      </c>
      <c r="C39" s="2" t="s">
        <v>58</v>
      </c>
      <c r="D39" s="4">
        <v>11</v>
      </c>
      <c r="E39" s="4">
        <v>5</v>
      </c>
    </row>
    <row r="40" spans="1:5" x14ac:dyDescent="0.25">
      <c r="A40" s="1">
        <v>2</v>
      </c>
      <c r="B40" s="1">
        <v>15</v>
      </c>
      <c r="C40" s="2" t="s">
        <v>54</v>
      </c>
      <c r="D40" s="4">
        <v>12</v>
      </c>
      <c r="E40" s="4">
        <v>6</v>
      </c>
    </row>
    <row r="41" spans="1:5" x14ac:dyDescent="0.25">
      <c r="A41" s="1">
        <v>2</v>
      </c>
      <c r="B41" s="1">
        <v>16</v>
      </c>
      <c r="C41" s="2" t="s">
        <v>58</v>
      </c>
      <c r="D41" s="4">
        <v>13</v>
      </c>
      <c r="E41" s="4">
        <v>7</v>
      </c>
    </row>
    <row r="42" spans="1:5" x14ac:dyDescent="0.25">
      <c r="A42" s="1">
        <v>2</v>
      </c>
      <c r="B42" s="1">
        <v>17</v>
      </c>
      <c r="C42" t="s">
        <v>58</v>
      </c>
      <c r="D42" s="1">
        <v>11</v>
      </c>
      <c r="E42" s="1">
        <v>6</v>
      </c>
    </row>
    <row r="43" spans="1:5" x14ac:dyDescent="0.25">
      <c r="A43" s="1">
        <v>2</v>
      </c>
      <c r="B43" s="1">
        <v>18</v>
      </c>
      <c r="C43" t="s">
        <v>54</v>
      </c>
      <c r="D43" s="1">
        <v>30</v>
      </c>
      <c r="E43" s="1">
        <v>12</v>
      </c>
    </row>
    <row r="44" spans="1:5" x14ac:dyDescent="0.25">
      <c r="A44" s="1">
        <v>2</v>
      </c>
      <c r="B44" s="1">
        <v>19</v>
      </c>
      <c r="C44" t="s">
        <v>53</v>
      </c>
      <c r="D44" s="1">
        <v>12</v>
      </c>
      <c r="E44" s="1">
        <v>5</v>
      </c>
    </row>
    <row r="45" spans="1:5" x14ac:dyDescent="0.25">
      <c r="A45" s="1">
        <v>3</v>
      </c>
      <c r="B45" s="1">
        <v>1</v>
      </c>
      <c r="C45" t="s">
        <v>54</v>
      </c>
      <c r="D45" s="1">
        <v>28</v>
      </c>
      <c r="E45" s="1">
        <v>11</v>
      </c>
    </row>
    <row r="46" spans="1:5" x14ac:dyDescent="0.25">
      <c r="A46" s="1">
        <v>3</v>
      </c>
      <c r="B46" s="1">
        <v>2</v>
      </c>
      <c r="C46" t="s">
        <v>59</v>
      </c>
      <c r="D46" s="1">
        <v>13</v>
      </c>
      <c r="E46" s="1">
        <v>4</v>
      </c>
    </row>
    <row r="47" spans="1:5" x14ac:dyDescent="0.25">
      <c r="A47" s="1">
        <v>3</v>
      </c>
      <c r="B47" s="1">
        <v>3</v>
      </c>
      <c r="C47" t="s">
        <v>54</v>
      </c>
      <c r="D47" s="1">
        <v>24</v>
      </c>
      <c r="E47" s="1">
        <v>10</v>
      </c>
    </row>
    <row r="48" spans="1:5" x14ac:dyDescent="0.25">
      <c r="A48" s="1">
        <v>3</v>
      </c>
      <c r="B48" s="1">
        <v>4</v>
      </c>
      <c r="C48" t="s">
        <v>54</v>
      </c>
      <c r="D48" s="1">
        <v>19</v>
      </c>
      <c r="E48" s="1">
        <v>9</v>
      </c>
    </row>
    <row r="49" spans="1:5" x14ac:dyDescent="0.25">
      <c r="A49" s="1">
        <v>3</v>
      </c>
      <c r="B49" s="1">
        <v>5</v>
      </c>
      <c r="C49" t="s">
        <v>54</v>
      </c>
      <c r="D49" s="1">
        <v>12</v>
      </c>
      <c r="E49" s="1">
        <v>8</v>
      </c>
    </row>
    <row r="50" spans="1:5" x14ac:dyDescent="0.25">
      <c r="A50" s="1">
        <v>3</v>
      </c>
      <c r="B50" s="1">
        <v>6</v>
      </c>
      <c r="C50" t="s">
        <v>54</v>
      </c>
      <c r="D50" s="1">
        <v>11</v>
      </c>
      <c r="E50" s="1">
        <v>7</v>
      </c>
    </row>
    <row r="51" spans="1:5" x14ac:dyDescent="0.25">
      <c r="A51" s="1">
        <v>3</v>
      </c>
      <c r="B51" s="1">
        <v>7</v>
      </c>
      <c r="C51" t="s">
        <v>54</v>
      </c>
      <c r="D51" s="1">
        <v>21</v>
      </c>
      <c r="E51" s="1">
        <v>10</v>
      </c>
    </row>
    <row r="52" spans="1:5" x14ac:dyDescent="0.25">
      <c r="A52" s="1">
        <v>3</v>
      </c>
      <c r="B52" s="1">
        <v>8</v>
      </c>
      <c r="C52" t="s">
        <v>54</v>
      </c>
      <c r="D52" s="1">
        <v>18</v>
      </c>
      <c r="E52" s="1">
        <v>8</v>
      </c>
    </row>
    <row r="53" spans="1:5" x14ac:dyDescent="0.25">
      <c r="A53" s="1">
        <v>3</v>
      </c>
      <c r="B53" s="1">
        <v>9</v>
      </c>
      <c r="C53" t="s">
        <v>54</v>
      </c>
      <c r="D53" s="1">
        <v>23</v>
      </c>
      <c r="E53" s="1">
        <v>10</v>
      </c>
    </row>
    <row r="54" spans="1:5" x14ac:dyDescent="0.25">
      <c r="A54" s="1">
        <v>3</v>
      </c>
      <c r="B54" s="1">
        <v>10</v>
      </c>
      <c r="C54" t="s">
        <v>54</v>
      </c>
      <c r="D54" s="1">
        <v>18</v>
      </c>
      <c r="E54" s="1">
        <v>9</v>
      </c>
    </row>
    <row r="55" spans="1:5" x14ac:dyDescent="0.25">
      <c r="A55" s="1">
        <v>3</v>
      </c>
      <c r="B55" s="1">
        <v>11</v>
      </c>
      <c r="C55" t="s">
        <v>54</v>
      </c>
      <c r="D55" s="1">
        <v>12</v>
      </c>
      <c r="E55" s="1">
        <v>9</v>
      </c>
    </row>
    <row r="56" spans="1:5" x14ac:dyDescent="0.25">
      <c r="A56" s="1">
        <v>3</v>
      </c>
      <c r="B56" s="1">
        <v>12</v>
      </c>
      <c r="C56" t="s">
        <v>54</v>
      </c>
      <c r="D56" s="1">
        <v>13</v>
      </c>
      <c r="E56" s="1">
        <v>9</v>
      </c>
    </row>
    <row r="57" spans="1:5" x14ac:dyDescent="0.25">
      <c r="A57" s="1">
        <v>3</v>
      </c>
      <c r="B57" s="1">
        <v>13</v>
      </c>
      <c r="C57" t="s">
        <v>53</v>
      </c>
      <c r="D57" s="1">
        <v>13</v>
      </c>
      <c r="E57" s="1">
        <v>8</v>
      </c>
    </row>
    <row r="58" spans="1:5" x14ac:dyDescent="0.25">
      <c r="A58" s="1">
        <v>3</v>
      </c>
      <c r="B58" s="1">
        <v>14</v>
      </c>
      <c r="C58" t="s">
        <v>54</v>
      </c>
      <c r="D58" s="1">
        <v>18</v>
      </c>
      <c r="E58" s="1">
        <v>8</v>
      </c>
    </row>
    <row r="59" spans="1:5" x14ac:dyDescent="0.25">
      <c r="A59" s="1">
        <v>3</v>
      </c>
      <c r="B59" s="1">
        <v>15</v>
      </c>
      <c r="C59" t="s">
        <v>53</v>
      </c>
      <c r="D59" s="1">
        <v>11</v>
      </c>
      <c r="E59" s="1">
        <v>7</v>
      </c>
    </row>
    <row r="60" spans="1:5" x14ac:dyDescent="0.25">
      <c r="A60" s="1">
        <v>3</v>
      </c>
      <c r="B60" s="1">
        <v>16</v>
      </c>
      <c r="C60" t="s">
        <v>58</v>
      </c>
      <c r="D60" s="1">
        <v>18</v>
      </c>
      <c r="E60" s="1">
        <v>7</v>
      </c>
    </row>
    <row r="61" spans="1:5" x14ac:dyDescent="0.25">
      <c r="A61" s="1">
        <v>3</v>
      </c>
      <c r="B61" s="1">
        <v>17</v>
      </c>
      <c r="C61" t="s">
        <v>58</v>
      </c>
      <c r="D61" s="1">
        <v>10</v>
      </c>
      <c r="E61" s="1">
        <v>5</v>
      </c>
    </row>
    <row r="62" spans="1:5" x14ac:dyDescent="0.25">
      <c r="A62" s="1">
        <v>3</v>
      </c>
      <c r="B62" s="1">
        <v>18</v>
      </c>
      <c r="C62" t="s">
        <v>54</v>
      </c>
      <c r="D62" s="1">
        <v>17</v>
      </c>
      <c r="E62" s="1">
        <v>7</v>
      </c>
    </row>
    <row r="63" spans="1:5" x14ac:dyDescent="0.25">
      <c r="A63" s="1">
        <v>3</v>
      </c>
      <c r="B63" s="1">
        <v>19</v>
      </c>
      <c r="C63" t="s">
        <v>54</v>
      </c>
      <c r="D63" s="1">
        <v>24</v>
      </c>
      <c r="E63" s="1">
        <v>10</v>
      </c>
    </row>
    <row r="64" spans="1:5" x14ac:dyDescent="0.25">
      <c r="A64" s="1">
        <v>3</v>
      </c>
      <c r="B64" s="1">
        <v>20</v>
      </c>
      <c r="C64" t="s">
        <v>54</v>
      </c>
      <c r="D64" s="1">
        <v>21</v>
      </c>
      <c r="E64" s="1">
        <v>8</v>
      </c>
    </row>
    <row r="65" spans="1:5" x14ac:dyDescent="0.25">
      <c r="A65" s="1">
        <v>3</v>
      </c>
      <c r="B65" s="1">
        <v>21</v>
      </c>
      <c r="C65" t="s">
        <v>59</v>
      </c>
      <c r="D65" s="1">
        <v>12</v>
      </c>
      <c r="E65" s="1">
        <v>6</v>
      </c>
    </row>
    <row r="66" spans="1:5" x14ac:dyDescent="0.25">
      <c r="A66" s="1">
        <v>3</v>
      </c>
      <c r="B66" s="1">
        <v>22</v>
      </c>
      <c r="C66" t="s">
        <v>54</v>
      </c>
      <c r="D66" s="1">
        <v>23</v>
      </c>
      <c r="E66" s="1">
        <v>9</v>
      </c>
    </row>
    <row r="67" spans="1:5" x14ac:dyDescent="0.25">
      <c r="A67" s="1">
        <v>3</v>
      </c>
      <c r="B67" s="1">
        <v>23</v>
      </c>
      <c r="C67" t="s">
        <v>54</v>
      </c>
      <c r="D67" s="1">
        <v>18</v>
      </c>
      <c r="E67" s="1">
        <v>9</v>
      </c>
    </row>
    <row r="68" spans="1:5" x14ac:dyDescent="0.25">
      <c r="A68" s="1">
        <v>3</v>
      </c>
      <c r="B68" s="1">
        <v>24</v>
      </c>
      <c r="C68" t="s">
        <v>58</v>
      </c>
      <c r="D68" s="1">
        <v>12</v>
      </c>
      <c r="E68" s="1">
        <v>6</v>
      </c>
    </row>
    <row r="69" spans="1:5" x14ac:dyDescent="0.25">
      <c r="A69" s="1">
        <v>3</v>
      </c>
      <c r="B69" s="1">
        <v>25</v>
      </c>
      <c r="C69" t="s">
        <v>54</v>
      </c>
      <c r="D69" s="1">
        <v>16</v>
      </c>
      <c r="E69" s="1">
        <v>7</v>
      </c>
    </row>
    <row r="70" spans="1:5" x14ac:dyDescent="0.25">
      <c r="A70" s="1">
        <v>4</v>
      </c>
      <c r="B70" s="1">
        <v>1</v>
      </c>
      <c r="C70" t="s">
        <v>54</v>
      </c>
      <c r="D70" s="1">
        <v>25</v>
      </c>
      <c r="E70" s="1">
        <v>10</v>
      </c>
    </row>
    <row r="71" spans="1:5" x14ac:dyDescent="0.25">
      <c r="A71" s="1">
        <v>4</v>
      </c>
      <c r="B71" s="1">
        <v>2</v>
      </c>
      <c r="C71" t="s">
        <v>54</v>
      </c>
      <c r="D71" s="1">
        <v>23</v>
      </c>
      <c r="E71" s="1">
        <v>10</v>
      </c>
    </row>
    <row r="72" spans="1:5" x14ac:dyDescent="0.25">
      <c r="A72" s="1">
        <v>4</v>
      </c>
      <c r="B72" s="1">
        <v>3</v>
      </c>
      <c r="C72" t="s">
        <v>53</v>
      </c>
      <c r="D72" s="1">
        <v>10</v>
      </c>
      <c r="E72" s="1">
        <v>4</v>
      </c>
    </row>
    <row r="73" spans="1:5" x14ac:dyDescent="0.25">
      <c r="A73" s="1">
        <v>4</v>
      </c>
      <c r="B73" s="1">
        <v>4</v>
      </c>
      <c r="C73" t="s">
        <v>54</v>
      </c>
      <c r="D73" s="1">
        <v>17</v>
      </c>
      <c r="E73" s="1">
        <v>6</v>
      </c>
    </row>
    <row r="74" spans="1:5" x14ac:dyDescent="0.25">
      <c r="A74" s="1">
        <v>4</v>
      </c>
      <c r="B74" s="1">
        <v>5</v>
      </c>
      <c r="C74" t="s">
        <v>54</v>
      </c>
      <c r="D74" s="1">
        <v>15</v>
      </c>
      <c r="E74" s="1">
        <v>7</v>
      </c>
    </row>
    <row r="75" spans="1:5" x14ac:dyDescent="0.25">
      <c r="A75" s="1">
        <v>4</v>
      </c>
      <c r="B75" s="1">
        <v>6</v>
      </c>
      <c r="C75" t="s">
        <v>53</v>
      </c>
      <c r="D75" s="1">
        <v>12</v>
      </c>
      <c r="E75" s="1">
        <v>7</v>
      </c>
    </row>
    <row r="76" spans="1:5" x14ac:dyDescent="0.25">
      <c r="A76" s="1">
        <v>4</v>
      </c>
      <c r="B76" s="1">
        <v>7</v>
      </c>
      <c r="C76" t="s">
        <v>54</v>
      </c>
      <c r="D76" s="1">
        <v>12</v>
      </c>
      <c r="E76" s="1">
        <v>7</v>
      </c>
    </row>
    <row r="77" spans="1:5" x14ac:dyDescent="0.25">
      <c r="A77" s="1">
        <v>4</v>
      </c>
      <c r="B77" s="1">
        <v>8</v>
      </c>
      <c r="C77" t="s">
        <v>54</v>
      </c>
      <c r="D77" s="1">
        <v>13</v>
      </c>
      <c r="E77" s="1">
        <v>7</v>
      </c>
    </row>
    <row r="78" spans="1:5" x14ac:dyDescent="0.25">
      <c r="A78" s="1">
        <v>4</v>
      </c>
      <c r="B78" s="1">
        <v>9</v>
      </c>
      <c r="C78" t="s">
        <v>59</v>
      </c>
      <c r="D78" s="1">
        <v>17</v>
      </c>
      <c r="E78" s="1">
        <v>6</v>
      </c>
    </row>
    <row r="79" spans="1:5" x14ac:dyDescent="0.25">
      <c r="A79" s="1">
        <v>4</v>
      </c>
      <c r="B79" s="1">
        <v>10</v>
      </c>
      <c r="C79" t="s">
        <v>55</v>
      </c>
      <c r="D79" s="1">
        <v>10</v>
      </c>
      <c r="E79" s="1">
        <v>6</v>
      </c>
    </row>
    <row r="80" spans="1:5" x14ac:dyDescent="0.25">
      <c r="A80" s="1">
        <v>4</v>
      </c>
      <c r="B80" s="1">
        <v>11</v>
      </c>
      <c r="C80" t="s">
        <v>57</v>
      </c>
      <c r="D80" s="1">
        <v>24</v>
      </c>
      <c r="E80" s="1">
        <v>13</v>
      </c>
    </row>
    <row r="81" spans="1:5" x14ac:dyDescent="0.25">
      <c r="A81" s="1">
        <v>4</v>
      </c>
      <c r="B81" s="1">
        <v>12</v>
      </c>
      <c r="C81" t="s">
        <v>57</v>
      </c>
      <c r="D81" s="1">
        <v>20</v>
      </c>
      <c r="E81" s="1">
        <v>9</v>
      </c>
    </row>
    <row r="82" spans="1:5" x14ac:dyDescent="0.25">
      <c r="A82" s="1">
        <v>4</v>
      </c>
      <c r="B82" s="1">
        <v>13</v>
      </c>
      <c r="C82" t="s">
        <v>59</v>
      </c>
      <c r="D82" s="1">
        <v>11</v>
      </c>
      <c r="E82" s="1">
        <v>5</v>
      </c>
    </row>
    <row r="83" spans="1:5" x14ac:dyDescent="0.25">
      <c r="A83" s="1">
        <v>4</v>
      </c>
      <c r="B83" s="1">
        <v>14</v>
      </c>
      <c r="C83" t="s">
        <v>55</v>
      </c>
      <c r="D83" s="1">
        <v>10</v>
      </c>
      <c r="E83" s="1">
        <v>6</v>
      </c>
    </row>
    <row r="84" spans="1:5" x14ac:dyDescent="0.25">
      <c r="A84" s="1">
        <v>4</v>
      </c>
      <c r="B84" s="1">
        <v>15</v>
      </c>
      <c r="C84" t="s">
        <v>59</v>
      </c>
      <c r="D84" s="1">
        <v>12</v>
      </c>
      <c r="E84" s="1">
        <v>7</v>
      </c>
    </row>
    <row r="85" spans="1:5" x14ac:dyDescent="0.25">
      <c r="A85" s="1">
        <v>4</v>
      </c>
      <c r="B85" s="1">
        <v>16</v>
      </c>
      <c r="C85" t="s">
        <v>54</v>
      </c>
      <c r="D85" s="1">
        <v>18</v>
      </c>
      <c r="E85" s="1">
        <v>10</v>
      </c>
    </row>
    <row r="86" spans="1:5" x14ac:dyDescent="0.25">
      <c r="A86" s="1">
        <v>4</v>
      </c>
      <c r="B86" s="1">
        <v>17</v>
      </c>
      <c r="C86" t="s">
        <v>54</v>
      </c>
      <c r="D86" s="1">
        <v>17</v>
      </c>
      <c r="E86" s="1">
        <v>8</v>
      </c>
    </row>
    <row r="87" spans="1:5" x14ac:dyDescent="0.25">
      <c r="A87" s="1">
        <v>4</v>
      </c>
      <c r="B87" s="1">
        <v>18</v>
      </c>
      <c r="C87" t="s">
        <v>54</v>
      </c>
      <c r="D87" s="1">
        <v>17</v>
      </c>
      <c r="E87" s="1">
        <v>8</v>
      </c>
    </row>
    <row r="88" spans="1:5" x14ac:dyDescent="0.25">
      <c r="A88" s="1">
        <v>4</v>
      </c>
      <c r="B88" s="1">
        <v>19</v>
      </c>
      <c r="C88" t="s">
        <v>55</v>
      </c>
      <c r="D88" s="1">
        <v>12</v>
      </c>
      <c r="E88" s="1">
        <v>7</v>
      </c>
    </row>
    <row r="89" spans="1:5" x14ac:dyDescent="0.25">
      <c r="A89" s="1">
        <v>4</v>
      </c>
      <c r="B89" s="1">
        <v>20</v>
      </c>
      <c r="C89" t="s">
        <v>53</v>
      </c>
      <c r="D89" s="1">
        <v>10</v>
      </c>
      <c r="E89" s="1">
        <v>6</v>
      </c>
    </row>
    <row r="90" spans="1:5" x14ac:dyDescent="0.25">
      <c r="A90" s="1">
        <v>4</v>
      </c>
      <c r="B90" s="1">
        <v>21</v>
      </c>
      <c r="C90" t="s">
        <v>54</v>
      </c>
      <c r="D90" s="1">
        <v>15</v>
      </c>
      <c r="E90" s="1">
        <v>7</v>
      </c>
    </row>
    <row r="91" spans="1:5" x14ac:dyDescent="0.25">
      <c r="A91" s="1">
        <v>4</v>
      </c>
      <c r="B91" s="1">
        <v>22</v>
      </c>
      <c r="C91" t="s">
        <v>53</v>
      </c>
      <c r="D91" s="1">
        <v>17</v>
      </c>
      <c r="E91" s="1">
        <v>7</v>
      </c>
    </row>
    <row r="92" spans="1:5" x14ac:dyDescent="0.25">
      <c r="A92" s="1">
        <v>4</v>
      </c>
      <c r="B92" s="1">
        <v>23</v>
      </c>
      <c r="C92" t="s">
        <v>55</v>
      </c>
      <c r="D92" s="1">
        <v>11</v>
      </c>
      <c r="E92" s="1">
        <v>7</v>
      </c>
    </row>
    <row r="93" spans="1:5" x14ac:dyDescent="0.25">
      <c r="A93" s="1">
        <v>4</v>
      </c>
      <c r="B93" s="1">
        <v>24</v>
      </c>
      <c r="C93" t="s">
        <v>54</v>
      </c>
      <c r="D93" s="1">
        <v>10</v>
      </c>
      <c r="E93" s="1">
        <v>6</v>
      </c>
    </row>
    <row r="94" spans="1:5" x14ac:dyDescent="0.25">
      <c r="A94" s="1">
        <v>4</v>
      </c>
      <c r="B94" s="1">
        <v>25</v>
      </c>
      <c r="C94" t="s">
        <v>56</v>
      </c>
      <c r="D94" s="1">
        <v>16</v>
      </c>
      <c r="E94" s="1">
        <v>8</v>
      </c>
    </row>
    <row r="95" spans="1:5" x14ac:dyDescent="0.25">
      <c r="A95" s="1">
        <v>4</v>
      </c>
      <c r="B95" s="1">
        <v>26</v>
      </c>
      <c r="C95" t="s">
        <v>54</v>
      </c>
      <c r="D95" s="1">
        <v>16</v>
      </c>
      <c r="E95" s="1">
        <v>8</v>
      </c>
    </row>
    <row r="96" spans="1:5" x14ac:dyDescent="0.25">
      <c r="A96" s="1">
        <v>4</v>
      </c>
      <c r="B96" s="1">
        <v>27</v>
      </c>
      <c r="C96" t="s">
        <v>54</v>
      </c>
      <c r="D96" s="1">
        <v>12</v>
      </c>
      <c r="E96" s="1">
        <v>6</v>
      </c>
    </row>
    <row r="97" spans="1:5" x14ac:dyDescent="0.25">
      <c r="A97" s="1">
        <v>4</v>
      </c>
      <c r="B97" s="1">
        <v>28</v>
      </c>
      <c r="C97" t="s">
        <v>59</v>
      </c>
      <c r="D97" s="1">
        <v>16</v>
      </c>
      <c r="E97" s="1">
        <v>8</v>
      </c>
    </row>
    <row r="98" spans="1:5" x14ac:dyDescent="0.25">
      <c r="A98" s="1">
        <v>4</v>
      </c>
      <c r="B98" s="1">
        <v>29</v>
      </c>
      <c r="C98" t="s">
        <v>55</v>
      </c>
      <c r="D98" s="1">
        <v>10</v>
      </c>
      <c r="E98" s="1">
        <v>8</v>
      </c>
    </row>
    <row r="99" spans="1:5" x14ac:dyDescent="0.25">
      <c r="A99" s="1">
        <v>4</v>
      </c>
      <c r="B99" s="1">
        <v>30</v>
      </c>
      <c r="C99" t="s">
        <v>54</v>
      </c>
      <c r="D99" s="1">
        <v>13</v>
      </c>
      <c r="E99" s="1">
        <v>6</v>
      </c>
    </row>
    <row r="100" spans="1:5" x14ac:dyDescent="0.25">
      <c r="A100" s="1">
        <v>4</v>
      </c>
      <c r="B100" s="1">
        <v>31</v>
      </c>
      <c r="C100" t="s">
        <v>56</v>
      </c>
      <c r="D100" s="1">
        <v>12</v>
      </c>
      <c r="E100" s="1">
        <v>6</v>
      </c>
    </row>
    <row r="101" spans="1:5" x14ac:dyDescent="0.25">
      <c r="A101" s="1">
        <v>4</v>
      </c>
      <c r="B101" s="1">
        <v>32</v>
      </c>
      <c r="C101" t="s">
        <v>55</v>
      </c>
      <c r="D101" s="1">
        <v>12</v>
      </c>
      <c r="E101" s="1">
        <v>5</v>
      </c>
    </row>
    <row r="102" spans="1:5" x14ac:dyDescent="0.25">
      <c r="A102" s="1">
        <v>4</v>
      </c>
      <c r="B102" s="1">
        <v>33</v>
      </c>
      <c r="C102" t="s">
        <v>58</v>
      </c>
      <c r="D102" s="1">
        <v>16</v>
      </c>
      <c r="E102" s="1">
        <v>7</v>
      </c>
    </row>
    <row r="103" spans="1:5" x14ac:dyDescent="0.25">
      <c r="A103" s="1">
        <v>4</v>
      </c>
      <c r="B103" s="1">
        <v>34</v>
      </c>
      <c r="C103" t="s">
        <v>54</v>
      </c>
      <c r="D103" s="1">
        <v>22</v>
      </c>
      <c r="E103" s="1">
        <v>10</v>
      </c>
    </row>
    <row r="104" spans="1:5" x14ac:dyDescent="0.25">
      <c r="A104" s="1">
        <v>4</v>
      </c>
      <c r="B104" s="1">
        <v>35</v>
      </c>
      <c r="C104" t="s">
        <v>59</v>
      </c>
      <c r="D104" s="1">
        <v>13</v>
      </c>
      <c r="E104" s="1">
        <v>7</v>
      </c>
    </row>
    <row r="105" spans="1:5" x14ac:dyDescent="0.25">
      <c r="A105" s="1">
        <v>4</v>
      </c>
      <c r="B105" s="1">
        <v>36</v>
      </c>
      <c r="C105" t="s">
        <v>54</v>
      </c>
      <c r="D105" s="1">
        <v>16</v>
      </c>
      <c r="E105" s="1">
        <v>9</v>
      </c>
    </row>
    <row r="106" spans="1:5" x14ac:dyDescent="0.25">
      <c r="A106" s="1">
        <v>5</v>
      </c>
      <c r="B106" s="1">
        <v>1</v>
      </c>
      <c r="C106" t="s">
        <v>54</v>
      </c>
      <c r="D106" s="1">
        <v>28</v>
      </c>
      <c r="E106" s="1">
        <v>12</v>
      </c>
    </row>
    <row r="107" spans="1:5" x14ac:dyDescent="0.25">
      <c r="A107" s="1">
        <v>5</v>
      </c>
      <c r="B107" s="1">
        <v>2</v>
      </c>
      <c r="C107" t="s">
        <v>58</v>
      </c>
      <c r="D107" s="1">
        <v>15</v>
      </c>
      <c r="E107" s="1">
        <v>10</v>
      </c>
    </row>
    <row r="108" spans="1:5" x14ac:dyDescent="0.25">
      <c r="A108" s="1">
        <v>5</v>
      </c>
      <c r="B108" s="1">
        <v>3</v>
      </c>
      <c r="C108" t="s">
        <v>59</v>
      </c>
      <c r="D108" s="1">
        <v>27</v>
      </c>
      <c r="E108" s="1">
        <v>10</v>
      </c>
    </row>
    <row r="109" spans="1:5" x14ac:dyDescent="0.25">
      <c r="A109" s="1">
        <v>5</v>
      </c>
      <c r="B109" s="1">
        <v>4</v>
      </c>
      <c r="C109" t="s">
        <v>53</v>
      </c>
      <c r="D109" s="1">
        <v>22</v>
      </c>
      <c r="E109" s="1">
        <v>7</v>
      </c>
    </row>
    <row r="110" spans="1:5" x14ac:dyDescent="0.25">
      <c r="A110" s="1">
        <v>5</v>
      </c>
      <c r="B110" s="1">
        <v>5</v>
      </c>
      <c r="C110" t="s">
        <v>54</v>
      </c>
      <c r="D110" s="1">
        <v>14</v>
      </c>
      <c r="E110" s="1">
        <v>10</v>
      </c>
    </row>
    <row r="111" spans="1:5" x14ac:dyDescent="0.25">
      <c r="A111" s="1">
        <v>5</v>
      </c>
      <c r="B111" s="1">
        <v>6</v>
      </c>
      <c r="C111" t="s">
        <v>53</v>
      </c>
      <c r="D111" s="1">
        <v>15</v>
      </c>
      <c r="E111" s="1">
        <v>9</v>
      </c>
    </row>
    <row r="112" spans="1:5" x14ac:dyDescent="0.25">
      <c r="A112" s="1">
        <v>5</v>
      </c>
      <c r="B112" s="1">
        <v>7</v>
      </c>
      <c r="C112" t="s">
        <v>53</v>
      </c>
      <c r="D112" s="1">
        <v>17</v>
      </c>
      <c r="E112" s="1">
        <v>9</v>
      </c>
    </row>
    <row r="113" spans="1:5" x14ac:dyDescent="0.25">
      <c r="A113" s="1">
        <v>5</v>
      </c>
      <c r="B113" s="1">
        <v>8</v>
      </c>
      <c r="C113" t="s">
        <v>59</v>
      </c>
      <c r="D113" s="1">
        <v>10</v>
      </c>
      <c r="E113" s="1">
        <v>4</v>
      </c>
    </row>
    <row r="114" spans="1:5" x14ac:dyDescent="0.25">
      <c r="A114" s="1">
        <v>5</v>
      </c>
      <c r="B114" s="1">
        <v>9</v>
      </c>
      <c r="C114" t="s">
        <v>54</v>
      </c>
      <c r="D114" s="1">
        <v>23</v>
      </c>
      <c r="E114" s="1">
        <v>11</v>
      </c>
    </row>
    <row r="115" spans="1:5" x14ac:dyDescent="0.25">
      <c r="A115" s="1">
        <v>5</v>
      </c>
      <c r="B115" s="1">
        <v>10</v>
      </c>
      <c r="C115" t="s">
        <v>54</v>
      </c>
      <c r="D115" s="1">
        <v>24</v>
      </c>
      <c r="E115" s="1">
        <v>11</v>
      </c>
    </row>
    <row r="116" spans="1:5" x14ac:dyDescent="0.25">
      <c r="A116" s="1">
        <v>5</v>
      </c>
      <c r="B116" s="1">
        <v>11</v>
      </c>
      <c r="C116" t="s">
        <v>54</v>
      </c>
      <c r="D116" s="1">
        <v>26</v>
      </c>
      <c r="E116" s="1">
        <v>11</v>
      </c>
    </row>
    <row r="117" spans="1:5" x14ac:dyDescent="0.25">
      <c r="A117" s="1">
        <v>5</v>
      </c>
      <c r="B117" s="1">
        <v>12</v>
      </c>
      <c r="C117" t="s">
        <v>55</v>
      </c>
      <c r="D117" s="1">
        <v>11</v>
      </c>
      <c r="E117" s="1">
        <v>6</v>
      </c>
    </row>
    <row r="118" spans="1:5" x14ac:dyDescent="0.25">
      <c r="A118" s="1">
        <v>5</v>
      </c>
      <c r="B118" s="1">
        <v>13</v>
      </c>
      <c r="C118" t="s">
        <v>55</v>
      </c>
      <c r="D118" s="1">
        <v>10</v>
      </c>
      <c r="E118" s="1">
        <v>5</v>
      </c>
    </row>
    <row r="119" spans="1:5" x14ac:dyDescent="0.25">
      <c r="A119" s="1">
        <v>5</v>
      </c>
      <c r="B119" s="1">
        <v>14</v>
      </c>
      <c r="C119" t="s">
        <v>54</v>
      </c>
      <c r="D119" s="1">
        <v>23</v>
      </c>
      <c r="E119" s="1">
        <v>9</v>
      </c>
    </row>
    <row r="120" spans="1:5" x14ac:dyDescent="0.25">
      <c r="A120" s="1">
        <v>5</v>
      </c>
      <c r="B120" s="1">
        <v>15</v>
      </c>
      <c r="C120" t="s">
        <v>59</v>
      </c>
      <c r="D120" s="1">
        <v>12</v>
      </c>
      <c r="E120" s="1">
        <v>5</v>
      </c>
    </row>
    <row r="121" spans="1:5" x14ac:dyDescent="0.25">
      <c r="A121" s="1">
        <v>5</v>
      </c>
      <c r="B121" s="1">
        <v>16</v>
      </c>
      <c r="C121" t="s">
        <v>53</v>
      </c>
      <c r="D121" s="1">
        <v>11</v>
      </c>
      <c r="E121" s="1">
        <v>5</v>
      </c>
    </row>
    <row r="122" spans="1:5" x14ac:dyDescent="0.25">
      <c r="A122" s="1">
        <v>5</v>
      </c>
      <c r="B122" s="1">
        <v>17</v>
      </c>
      <c r="C122" t="s">
        <v>53</v>
      </c>
      <c r="D122" s="1">
        <v>16</v>
      </c>
      <c r="E122" s="1">
        <v>8</v>
      </c>
    </row>
    <row r="123" spans="1:5" x14ac:dyDescent="0.25">
      <c r="A123" s="1">
        <v>5</v>
      </c>
      <c r="B123" s="1">
        <v>18</v>
      </c>
      <c r="C123" t="s">
        <v>53</v>
      </c>
      <c r="D123" s="1">
        <v>16</v>
      </c>
      <c r="E123" s="1">
        <v>7</v>
      </c>
    </row>
    <row r="124" spans="1:5" x14ac:dyDescent="0.25">
      <c r="A124" s="1">
        <v>5</v>
      </c>
      <c r="B124" s="1">
        <v>19</v>
      </c>
      <c r="C124" t="s">
        <v>53</v>
      </c>
      <c r="D124" s="1">
        <v>20</v>
      </c>
      <c r="E124" s="1">
        <v>7</v>
      </c>
    </row>
    <row r="125" spans="1:5" x14ac:dyDescent="0.25">
      <c r="A125" s="1">
        <v>5</v>
      </c>
      <c r="B125" s="1">
        <v>20</v>
      </c>
      <c r="C125" t="s">
        <v>55</v>
      </c>
      <c r="D125" s="1">
        <v>11</v>
      </c>
      <c r="E125" s="1">
        <v>8</v>
      </c>
    </row>
    <row r="126" spans="1:5" x14ac:dyDescent="0.25">
      <c r="A126" s="1">
        <v>5</v>
      </c>
      <c r="B126" s="1">
        <v>21</v>
      </c>
      <c r="C126" t="s">
        <v>59</v>
      </c>
      <c r="D126" s="1">
        <v>10</v>
      </c>
      <c r="E126" s="1">
        <v>4</v>
      </c>
    </row>
    <row r="127" spans="1:5" x14ac:dyDescent="0.25">
      <c r="A127" s="1">
        <v>5</v>
      </c>
      <c r="B127" s="1">
        <v>22</v>
      </c>
      <c r="C127" t="s">
        <v>59</v>
      </c>
      <c r="D127" s="1">
        <v>11</v>
      </c>
      <c r="E127" s="1">
        <v>4</v>
      </c>
    </row>
    <row r="128" spans="1:5" x14ac:dyDescent="0.25">
      <c r="A128" s="1">
        <v>5</v>
      </c>
      <c r="B128" s="1">
        <v>23</v>
      </c>
      <c r="C128" t="s">
        <v>59</v>
      </c>
      <c r="D128" s="1">
        <v>19</v>
      </c>
      <c r="E128" s="1">
        <v>7</v>
      </c>
    </row>
    <row r="129" spans="1:5" x14ac:dyDescent="0.25">
      <c r="A129" s="1">
        <v>5</v>
      </c>
      <c r="B129" s="1">
        <v>24</v>
      </c>
      <c r="C129" t="s">
        <v>57</v>
      </c>
      <c r="D129" s="1">
        <v>22</v>
      </c>
      <c r="E129" s="1">
        <v>5</v>
      </c>
    </row>
    <row r="130" spans="1:5" x14ac:dyDescent="0.25">
      <c r="A130" s="1">
        <v>5</v>
      </c>
      <c r="B130" s="1">
        <v>25</v>
      </c>
      <c r="C130" t="s">
        <v>53</v>
      </c>
      <c r="D130" s="1">
        <v>10</v>
      </c>
      <c r="E130" s="1">
        <v>6</v>
      </c>
    </row>
    <row r="131" spans="1:5" x14ac:dyDescent="0.25">
      <c r="A131" s="1">
        <v>5</v>
      </c>
      <c r="B131" s="1">
        <v>26</v>
      </c>
      <c r="C131" t="s">
        <v>56</v>
      </c>
      <c r="D131" s="1">
        <v>11</v>
      </c>
      <c r="E131" s="1">
        <v>8</v>
      </c>
    </row>
    <row r="132" spans="1:5" x14ac:dyDescent="0.25">
      <c r="A132" s="1">
        <v>5</v>
      </c>
      <c r="B132" s="1">
        <v>27</v>
      </c>
      <c r="C132" t="s">
        <v>56</v>
      </c>
      <c r="D132" s="1">
        <v>10</v>
      </c>
      <c r="E132" s="1">
        <v>8</v>
      </c>
    </row>
    <row r="133" spans="1:5" x14ac:dyDescent="0.25">
      <c r="A133" s="1">
        <v>5</v>
      </c>
      <c r="B133" s="1">
        <v>28</v>
      </c>
      <c r="C133" t="s">
        <v>53</v>
      </c>
      <c r="D133" s="1">
        <v>11</v>
      </c>
      <c r="E133" s="1">
        <v>6</v>
      </c>
    </row>
    <row r="134" spans="1:5" x14ac:dyDescent="0.25">
      <c r="A134" s="1">
        <v>5</v>
      </c>
      <c r="B134" s="1">
        <v>29</v>
      </c>
      <c r="C134" t="s">
        <v>53</v>
      </c>
      <c r="D134" s="1">
        <v>11</v>
      </c>
      <c r="E134" s="1">
        <v>5</v>
      </c>
    </row>
    <row r="135" spans="1:5" x14ac:dyDescent="0.25">
      <c r="A135" s="1">
        <v>5</v>
      </c>
      <c r="B135" s="1">
        <v>30</v>
      </c>
      <c r="C135" t="s">
        <v>55</v>
      </c>
      <c r="D135" s="1">
        <v>11</v>
      </c>
      <c r="E135" s="1">
        <v>7</v>
      </c>
    </row>
    <row r="136" spans="1:5" x14ac:dyDescent="0.25">
      <c r="A136" s="1">
        <v>5</v>
      </c>
      <c r="B136" s="1">
        <v>31</v>
      </c>
      <c r="C136" t="s">
        <v>55</v>
      </c>
      <c r="D136" s="1">
        <v>10</v>
      </c>
      <c r="E136" s="1">
        <v>7</v>
      </c>
    </row>
    <row r="137" spans="1:5" x14ac:dyDescent="0.25">
      <c r="A137" s="1">
        <v>6</v>
      </c>
      <c r="B137" s="1">
        <v>1</v>
      </c>
      <c r="C137" t="s">
        <v>54</v>
      </c>
      <c r="D137" s="1">
        <v>20</v>
      </c>
      <c r="E137" s="1">
        <v>10</v>
      </c>
    </row>
    <row r="138" spans="1:5" x14ac:dyDescent="0.25">
      <c r="A138" s="1">
        <v>6</v>
      </c>
      <c r="B138" s="1">
        <v>2</v>
      </c>
      <c r="C138" t="s">
        <v>54</v>
      </c>
      <c r="D138" s="1">
        <v>22</v>
      </c>
      <c r="E138" s="1">
        <v>11</v>
      </c>
    </row>
    <row r="139" spans="1:5" x14ac:dyDescent="0.25">
      <c r="A139" s="1">
        <v>6</v>
      </c>
      <c r="B139" s="1">
        <v>3</v>
      </c>
      <c r="C139" t="s">
        <v>53</v>
      </c>
      <c r="D139" s="1">
        <v>10</v>
      </c>
      <c r="E139" s="1">
        <v>6</v>
      </c>
    </row>
    <row r="140" spans="1:5" x14ac:dyDescent="0.25">
      <c r="A140" s="1">
        <v>6</v>
      </c>
      <c r="B140" s="1">
        <v>4</v>
      </c>
      <c r="C140" t="s">
        <v>53</v>
      </c>
      <c r="D140" s="1">
        <v>11</v>
      </c>
      <c r="E140" s="1">
        <v>9</v>
      </c>
    </row>
    <row r="141" spans="1:5" x14ac:dyDescent="0.25">
      <c r="A141" s="1">
        <v>6</v>
      </c>
      <c r="B141" s="1">
        <v>5</v>
      </c>
      <c r="C141" t="s">
        <v>53</v>
      </c>
      <c r="D141" s="1">
        <v>13</v>
      </c>
      <c r="E141" s="1">
        <v>9</v>
      </c>
    </row>
    <row r="142" spans="1:5" x14ac:dyDescent="0.25">
      <c r="A142" s="1">
        <v>6</v>
      </c>
      <c r="B142" s="1">
        <v>6</v>
      </c>
      <c r="C142" t="s">
        <v>53</v>
      </c>
      <c r="D142" s="1">
        <v>11</v>
      </c>
      <c r="E142" s="1">
        <v>6</v>
      </c>
    </row>
    <row r="143" spans="1:5" x14ac:dyDescent="0.25">
      <c r="A143" s="1">
        <v>6</v>
      </c>
      <c r="B143" s="1">
        <v>7</v>
      </c>
      <c r="C143" t="s">
        <v>54</v>
      </c>
      <c r="D143" s="1">
        <v>16</v>
      </c>
      <c r="E143" s="1">
        <v>9</v>
      </c>
    </row>
    <row r="144" spans="1:5" x14ac:dyDescent="0.25">
      <c r="A144" s="1">
        <v>6</v>
      </c>
      <c r="B144" s="1">
        <v>8</v>
      </c>
      <c r="C144" t="s">
        <v>54</v>
      </c>
      <c r="D144" s="1">
        <v>10</v>
      </c>
      <c r="E144" s="1">
        <v>9</v>
      </c>
    </row>
    <row r="145" spans="1:5" x14ac:dyDescent="0.25">
      <c r="A145" s="1">
        <v>6</v>
      </c>
      <c r="B145" s="1">
        <v>9</v>
      </c>
      <c r="C145" t="s">
        <v>54</v>
      </c>
      <c r="D145" s="1">
        <v>13</v>
      </c>
      <c r="E145" s="1">
        <v>11</v>
      </c>
    </row>
    <row r="146" spans="1:5" x14ac:dyDescent="0.25">
      <c r="A146" s="1">
        <v>6</v>
      </c>
      <c r="B146" s="1">
        <v>10</v>
      </c>
      <c r="C146" t="s">
        <v>54</v>
      </c>
      <c r="D146" s="1">
        <v>11</v>
      </c>
      <c r="E146" s="1">
        <v>10</v>
      </c>
    </row>
    <row r="147" spans="1:5" x14ac:dyDescent="0.25">
      <c r="A147" s="1">
        <v>6</v>
      </c>
      <c r="B147" s="1">
        <v>11</v>
      </c>
      <c r="C147" t="s">
        <v>54</v>
      </c>
      <c r="D147" s="1">
        <v>18</v>
      </c>
      <c r="E147" s="1">
        <v>11</v>
      </c>
    </row>
    <row r="148" spans="1:5" x14ac:dyDescent="0.25">
      <c r="A148" s="1">
        <v>6</v>
      </c>
      <c r="B148" s="1">
        <v>12</v>
      </c>
      <c r="C148" t="s">
        <v>54</v>
      </c>
      <c r="D148" s="1">
        <v>14</v>
      </c>
      <c r="E148" s="1">
        <v>10</v>
      </c>
    </row>
    <row r="149" spans="1:5" x14ac:dyDescent="0.25">
      <c r="A149" s="1">
        <v>6</v>
      </c>
      <c r="B149" s="1">
        <v>13</v>
      </c>
      <c r="C149" t="s">
        <v>54</v>
      </c>
      <c r="D149" s="1">
        <v>16</v>
      </c>
      <c r="E149" s="1">
        <v>11</v>
      </c>
    </row>
    <row r="150" spans="1:5" x14ac:dyDescent="0.25">
      <c r="A150" s="1">
        <v>6</v>
      </c>
      <c r="B150" s="1">
        <v>14</v>
      </c>
      <c r="C150" t="s">
        <v>54</v>
      </c>
      <c r="D150" s="1">
        <v>17</v>
      </c>
      <c r="E150" s="1">
        <v>11</v>
      </c>
    </row>
    <row r="151" spans="1:5" x14ac:dyDescent="0.25">
      <c r="A151" s="1">
        <v>6</v>
      </c>
      <c r="B151" s="1">
        <v>15</v>
      </c>
      <c r="C151" t="s">
        <v>53</v>
      </c>
      <c r="D151" s="1">
        <v>12</v>
      </c>
      <c r="E151" s="1">
        <v>4</v>
      </c>
    </row>
    <row r="152" spans="1:5" x14ac:dyDescent="0.25">
      <c r="A152" s="1">
        <v>6</v>
      </c>
      <c r="B152" s="1">
        <v>16</v>
      </c>
      <c r="C152" t="s">
        <v>54</v>
      </c>
      <c r="D152" s="1">
        <v>13</v>
      </c>
      <c r="E152" s="1">
        <v>10</v>
      </c>
    </row>
    <row r="153" spans="1:5" x14ac:dyDescent="0.25">
      <c r="A153" s="1">
        <v>6</v>
      </c>
      <c r="B153" s="1">
        <v>17</v>
      </c>
      <c r="C153" t="s">
        <v>53</v>
      </c>
      <c r="D153" s="1">
        <v>11</v>
      </c>
      <c r="E153" s="1">
        <v>5</v>
      </c>
    </row>
    <row r="154" spans="1:5" x14ac:dyDescent="0.25">
      <c r="A154" s="1">
        <v>6</v>
      </c>
      <c r="B154" s="1">
        <v>18</v>
      </c>
      <c r="C154" t="s">
        <v>53</v>
      </c>
      <c r="D154" s="1">
        <v>10</v>
      </c>
      <c r="E154" s="1">
        <v>4</v>
      </c>
    </row>
    <row r="155" spans="1:5" x14ac:dyDescent="0.25">
      <c r="A155" s="1">
        <v>6</v>
      </c>
      <c r="B155" s="1">
        <v>19</v>
      </c>
      <c r="C155" t="s">
        <v>54</v>
      </c>
      <c r="D155" s="1">
        <v>16</v>
      </c>
      <c r="E155" s="1">
        <v>11</v>
      </c>
    </row>
    <row r="156" spans="1:5" x14ac:dyDescent="0.25">
      <c r="A156" s="1">
        <v>6</v>
      </c>
      <c r="B156" s="1">
        <v>20</v>
      </c>
      <c r="C156" t="s">
        <v>54</v>
      </c>
      <c r="D156" s="1">
        <v>17</v>
      </c>
      <c r="E156" s="1">
        <v>11</v>
      </c>
    </row>
    <row r="157" spans="1:5" x14ac:dyDescent="0.25">
      <c r="A157" s="1">
        <v>6</v>
      </c>
      <c r="B157" s="1">
        <v>21</v>
      </c>
      <c r="C157" t="s">
        <v>54</v>
      </c>
      <c r="D157" s="1">
        <v>13</v>
      </c>
      <c r="E157" s="1">
        <v>9</v>
      </c>
    </row>
    <row r="158" spans="1:5" x14ac:dyDescent="0.25">
      <c r="A158" s="1">
        <v>6</v>
      </c>
      <c r="B158" s="1">
        <v>22</v>
      </c>
      <c r="C158" t="s">
        <v>53</v>
      </c>
      <c r="D158" s="1">
        <v>11</v>
      </c>
      <c r="E158" s="1">
        <v>4</v>
      </c>
    </row>
    <row r="159" spans="1:5" x14ac:dyDescent="0.25">
      <c r="A159" s="1">
        <v>6</v>
      </c>
      <c r="B159" s="1">
        <v>23</v>
      </c>
      <c r="C159" t="s">
        <v>53</v>
      </c>
      <c r="D159" s="1">
        <v>10</v>
      </c>
      <c r="E159" s="1">
        <v>4</v>
      </c>
    </row>
    <row r="160" spans="1:5" x14ac:dyDescent="0.25">
      <c r="A160" s="1">
        <v>6</v>
      </c>
      <c r="B160" s="1">
        <v>24</v>
      </c>
      <c r="C160" t="s">
        <v>53</v>
      </c>
      <c r="D160" s="1">
        <v>11</v>
      </c>
      <c r="E160" s="1">
        <v>6</v>
      </c>
    </row>
    <row r="161" spans="1:5" x14ac:dyDescent="0.25">
      <c r="A161" s="1">
        <v>6</v>
      </c>
      <c r="B161" s="1">
        <v>25</v>
      </c>
      <c r="C161" t="s">
        <v>53</v>
      </c>
      <c r="D161" s="1">
        <v>10</v>
      </c>
      <c r="E161" s="1">
        <v>5</v>
      </c>
    </row>
    <row r="162" spans="1:5" x14ac:dyDescent="0.25">
      <c r="A162" s="1">
        <v>6</v>
      </c>
      <c r="B162" s="1">
        <v>26</v>
      </c>
      <c r="C162" t="s">
        <v>53</v>
      </c>
      <c r="D162" s="1">
        <v>17</v>
      </c>
      <c r="E162" s="1">
        <v>7</v>
      </c>
    </row>
    <row r="163" spans="1:5" x14ac:dyDescent="0.25">
      <c r="A163" s="1">
        <v>6</v>
      </c>
      <c r="B163" s="1">
        <v>27</v>
      </c>
      <c r="C163" t="s">
        <v>53</v>
      </c>
      <c r="D163" s="1">
        <v>16</v>
      </c>
      <c r="E163" s="1">
        <v>8</v>
      </c>
    </row>
    <row r="164" spans="1:5" x14ac:dyDescent="0.25">
      <c r="A164" s="1">
        <v>6</v>
      </c>
      <c r="B164" s="1">
        <v>28</v>
      </c>
      <c r="C164" t="s">
        <v>54</v>
      </c>
      <c r="D164" s="1">
        <v>17</v>
      </c>
      <c r="E164" s="1">
        <v>9</v>
      </c>
    </row>
    <row r="165" spans="1:5" x14ac:dyDescent="0.25">
      <c r="A165" s="1">
        <v>6</v>
      </c>
      <c r="B165" s="1">
        <v>29</v>
      </c>
      <c r="C165" t="s">
        <v>53</v>
      </c>
      <c r="D165" s="1">
        <v>13</v>
      </c>
      <c r="E165" s="1">
        <v>7</v>
      </c>
    </row>
    <row r="166" spans="1:5" x14ac:dyDescent="0.25">
      <c r="A166" s="1">
        <v>6</v>
      </c>
      <c r="B166" s="1">
        <v>30</v>
      </c>
      <c r="C166" t="s">
        <v>54</v>
      </c>
      <c r="D166" s="1">
        <v>15</v>
      </c>
      <c r="E166" s="1">
        <v>10</v>
      </c>
    </row>
    <row r="167" spans="1:5" x14ac:dyDescent="0.25">
      <c r="A167" s="1">
        <v>6</v>
      </c>
      <c r="B167" s="1">
        <v>31</v>
      </c>
      <c r="C167" t="s">
        <v>59</v>
      </c>
      <c r="D167" s="1">
        <v>10</v>
      </c>
      <c r="E167" s="1">
        <v>4</v>
      </c>
    </row>
    <row r="168" spans="1:5" x14ac:dyDescent="0.25">
      <c r="A168" s="1">
        <v>6</v>
      </c>
      <c r="B168" s="1">
        <v>32</v>
      </c>
      <c r="C168" t="s">
        <v>59</v>
      </c>
      <c r="D168" s="1">
        <v>10</v>
      </c>
      <c r="E168" s="1">
        <v>4</v>
      </c>
    </row>
    <row r="169" spans="1:5" x14ac:dyDescent="0.25">
      <c r="A169" s="1">
        <v>6</v>
      </c>
      <c r="B169" s="1">
        <v>33</v>
      </c>
      <c r="C169" t="s">
        <v>54</v>
      </c>
      <c r="D169" s="1">
        <v>17</v>
      </c>
      <c r="E169" s="1">
        <v>10</v>
      </c>
    </row>
    <row r="170" spans="1:5" x14ac:dyDescent="0.25">
      <c r="A170" s="1">
        <v>6</v>
      </c>
      <c r="B170" s="1">
        <v>34</v>
      </c>
      <c r="C170" t="s">
        <v>54</v>
      </c>
      <c r="D170" s="1">
        <v>12</v>
      </c>
      <c r="E170" s="1">
        <v>11</v>
      </c>
    </row>
    <row r="171" spans="1:5" x14ac:dyDescent="0.25">
      <c r="A171" s="1">
        <v>6</v>
      </c>
      <c r="B171" s="1">
        <v>35</v>
      </c>
      <c r="C171" t="s">
        <v>54</v>
      </c>
      <c r="D171" s="1">
        <v>20</v>
      </c>
      <c r="E171" s="1">
        <v>10</v>
      </c>
    </row>
    <row r="172" spans="1:5" x14ac:dyDescent="0.25">
      <c r="A172" s="1">
        <v>6</v>
      </c>
      <c r="B172" s="1">
        <v>36</v>
      </c>
      <c r="C172" t="s">
        <v>54</v>
      </c>
      <c r="D172" s="1">
        <v>15</v>
      </c>
      <c r="E172" s="1">
        <v>9</v>
      </c>
    </row>
    <row r="173" spans="1:5" x14ac:dyDescent="0.25">
      <c r="A173" s="1">
        <v>6</v>
      </c>
      <c r="B173" s="1">
        <v>37</v>
      </c>
      <c r="C173" t="s">
        <v>54</v>
      </c>
      <c r="D173" s="1">
        <v>18</v>
      </c>
      <c r="E173" s="1">
        <v>10</v>
      </c>
    </row>
    <row r="174" spans="1:5" x14ac:dyDescent="0.25">
      <c r="A174" s="1">
        <v>6</v>
      </c>
      <c r="B174" s="1">
        <v>38</v>
      </c>
      <c r="C174" t="s">
        <v>54</v>
      </c>
      <c r="D174" s="1">
        <v>12</v>
      </c>
      <c r="E174" s="1">
        <v>10</v>
      </c>
    </row>
    <row r="175" spans="1:5" x14ac:dyDescent="0.25">
      <c r="A175" s="1">
        <v>6</v>
      </c>
      <c r="B175" s="1">
        <v>39</v>
      </c>
      <c r="C175" t="s">
        <v>54</v>
      </c>
      <c r="D175" s="1">
        <v>17</v>
      </c>
      <c r="E175" s="1">
        <v>10</v>
      </c>
    </row>
    <row r="176" spans="1:5" x14ac:dyDescent="0.25">
      <c r="A176" s="1">
        <v>6</v>
      </c>
      <c r="B176" s="1">
        <v>40</v>
      </c>
      <c r="C176" t="s">
        <v>53</v>
      </c>
      <c r="D176" s="1">
        <v>11</v>
      </c>
      <c r="E176" s="1">
        <v>5</v>
      </c>
    </row>
    <row r="177" spans="1:5" x14ac:dyDescent="0.25">
      <c r="A177" s="1">
        <v>6</v>
      </c>
      <c r="B177" s="1">
        <v>41</v>
      </c>
      <c r="C177" t="s">
        <v>53</v>
      </c>
      <c r="D177" s="1">
        <v>14</v>
      </c>
      <c r="E177" s="1">
        <v>10</v>
      </c>
    </row>
    <row r="178" spans="1:5" x14ac:dyDescent="0.25">
      <c r="A178" s="1">
        <v>6</v>
      </c>
      <c r="B178" s="1">
        <v>42</v>
      </c>
      <c r="C178" t="s">
        <v>54</v>
      </c>
      <c r="D178" s="1">
        <v>16</v>
      </c>
      <c r="E178" s="1">
        <v>8</v>
      </c>
    </row>
    <row r="179" spans="1:5" x14ac:dyDescent="0.25">
      <c r="A179" s="1">
        <v>6</v>
      </c>
      <c r="B179" s="1">
        <v>43</v>
      </c>
      <c r="C179" t="s">
        <v>54</v>
      </c>
      <c r="D179" s="1">
        <v>13</v>
      </c>
      <c r="E179" s="1">
        <v>7</v>
      </c>
    </row>
    <row r="180" spans="1:5" x14ac:dyDescent="0.25">
      <c r="A180" s="1">
        <v>6</v>
      </c>
      <c r="B180" s="1">
        <v>44</v>
      </c>
      <c r="C180" t="s">
        <v>54</v>
      </c>
      <c r="D180" s="1">
        <v>12</v>
      </c>
      <c r="E180" s="1">
        <v>10</v>
      </c>
    </row>
    <row r="181" spans="1:5" x14ac:dyDescent="0.25">
      <c r="A181" s="1">
        <v>6</v>
      </c>
      <c r="B181" s="1">
        <v>45</v>
      </c>
      <c r="C181" t="s">
        <v>53</v>
      </c>
      <c r="D181" s="1">
        <v>13</v>
      </c>
      <c r="E181" s="1">
        <v>6</v>
      </c>
    </row>
    <row r="182" spans="1:5" x14ac:dyDescent="0.25">
      <c r="A182" s="1">
        <v>6</v>
      </c>
      <c r="B182" s="1">
        <v>46</v>
      </c>
      <c r="C182" t="s">
        <v>54</v>
      </c>
      <c r="D182" s="1">
        <v>15</v>
      </c>
      <c r="E182" s="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/>
  </sheetViews>
  <sheetFormatPr baseColWidth="10" defaultColWidth="11.42578125" defaultRowHeight="15" x14ac:dyDescent="0.25"/>
  <cols>
    <col min="1" max="1" width="12.42578125" style="71" bestFit="1" customWidth="1"/>
  </cols>
  <sheetData>
    <row r="1" spans="1:12" x14ac:dyDescent="0.25">
      <c r="A1" s="71" t="s">
        <v>95</v>
      </c>
      <c r="B1" s="72" t="s">
        <v>85</v>
      </c>
      <c r="C1" s="71" t="s">
        <v>33</v>
      </c>
      <c r="D1" s="71" t="s">
        <v>86</v>
      </c>
      <c r="E1" s="71" t="s">
        <v>87</v>
      </c>
      <c r="F1" s="71" t="s">
        <v>88</v>
      </c>
      <c r="G1" s="71" t="s">
        <v>89</v>
      </c>
      <c r="H1" s="71" t="s">
        <v>90</v>
      </c>
      <c r="I1" s="71" t="s">
        <v>91</v>
      </c>
      <c r="J1" s="71" t="s">
        <v>92</v>
      </c>
      <c r="K1" s="71" t="s">
        <v>93</v>
      </c>
      <c r="L1" s="71" t="s">
        <v>94</v>
      </c>
    </row>
    <row r="2" spans="1:12" x14ac:dyDescent="0.25">
      <c r="A2" s="71" t="s">
        <v>96</v>
      </c>
      <c r="B2" s="84">
        <v>1</v>
      </c>
      <c r="C2" s="85">
        <v>399386</v>
      </c>
      <c r="D2" s="85">
        <v>1691342</v>
      </c>
      <c r="E2" s="86">
        <v>0.05</v>
      </c>
      <c r="F2" s="86">
        <v>4.26</v>
      </c>
      <c r="G2" s="87">
        <v>42309</v>
      </c>
      <c r="H2" s="86">
        <v>2015</v>
      </c>
      <c r="I2" s="86">
        <v>0</v>
      </c>
      <c r="J2" s="86" t="s">
        <v>83</v>
      </c>
      <c r="K2" s="86">
        <v>0</v>
      </c>
      <c r="L2" s="86" t="s">
        <v>84</v>
      </c>
    </row>
    <row r="3" spans="1:12" x14ac:dyDescent="0.25">
      <c r="A3" s="71" t="s">
        <v>96</v>
      </c>
      <c r="B3" s="84">
        <v>2</v>
      </c>
      <c r="C3" s="85">
        <v>399529</v>
      </c>
      <c r="D3" s="85">
        <v>1691294</v>
      </c>
      <c r="E3" s="86">
        <v>0.05</v>
      </c>
      <c r="F3" s="86">
        <v>4.26</v>
      </c>
      <c r="G3" s="87">
        <v>42309</v>
      </c>
      <c r="H3" s="86">
        <v>2015</v>
      </c>
      <c r="I3" s="86">
        <v>0</v>
      </c>
      <c r="J3" s="86" t="s">
        <v>83</v>
      </c>
      <c r="K3" s="86">
        <v>0</v>
      </c>
      <c r="L3" s="86" t="s">
        <v>84</v>
      </c>
    </row>
    <row r="4" spans="1:12" x14ac:dyDescent="0.25">
      <c r="A4" s="71" t="s">
        <v>96</v>
      </c>
      <c r="B4" s="84">
        <v>3</v>
      </c>
      <c r="C4" s="85">
        <v>399438</v>
      </c>
      <c r="D4" s="85">
        <v>1691266</v>
      </c>
      <c r="E4" s="86">
        <v>0.05</v>
      </c>
      <c r="F4" s="86">
        <v>4.26</v>
      </c>
      <c r="G4" s="87">
        <v>42309</v>
      </c>
      <c r="H4" s="86">
        <v>2015</v>
      </c>
      <c r="I4" s="86">
        <v>0</v>
      </c>
      <c r="J4" s="86" t="s">
        <v>83</v>
      </c>
      <c r="K4" s="86">
        <v>0</v>
      </c>
      <c r="L4" s="86" t="s">
        <v>84</v>
      </c>
    </row>
    <row r="5" spans="1:12" x14ac:dyDescent="0.25">
      <c r="A5" s="71" t="s">
        <v>96</v>
      </c>
      <c r="B5" s="84">
        <v>4</v>
      </c>
      <c r="C5" s="85">
        <v>399415</v>
      </c>
      <c r="D5" s="85">
        <v>1691185</v>
      </c>
      <c r="E5" s="86">
        <v>0.05</v>
      </c>
      <c r="F5" s="86">
        <v>4.26</v>
      </c>
      <c r="G5" s="87">
        <v>42309</v>
      </c>
      <c r="H5" s="86">
        <v>2015</v>
      </c>
      <c r="I5" s="86">
        <v>0</v>
      </c>
      <c r="J5" s="86" t="s">
        <v>83</v>
      </c>
      <c r="K5" s="86">
        <v>0</v>
      </c>
      <c r="L5" s="86" t="s">
        <v>84</v>
      </c>
    </row>
    <row r="6" spans="1:12" x14ac:dyDescent="0.25">
      <c r="A6" s="71" t="s">
        <v>96</v>
      </c>
      <c r="B6" s="84">
        <v>5</v>
      </c>
      <c r="C6" s="85">
        <v>399384</v>
      </c>
      <c r="D6" s="85">
        <v>1691389</v>
      </c>
      <c r="E6" s="86">
        <v>0.05</v>
      </c>
      <c r="F6" s="86">
        <v>4.26</v>
      </c>
      <c r="G6" s="87">
        <v>42309</v>
      </c>
      <c r="H6" s="86">
        <v>2015</v>
      </c>
      <c r="I6" s="86">
        <v>0</v>
      </c>
      <c r="J6" s="86" t="s">
        <v>83</v>
      </c>
      <c r="K6" s="86">
        <v>0</v>
      </c>
      <c r="L6" s="86" t="s">
        <v>84</v>
      </c>
    </row>
    <row r="7" spans="1:12" x14ac:dyDescent="0.25">
      <c r="A7" s="71" t="s">
        <v>96</v>
      </c>
      <c r="B7" s="84">
        <v>6</v>
      </c>
      <c r="C7" s="85">
        <v>399344</v>
      </c>
      <c r="D7" s="85">
        <v>1691261</v>
      </c>
      <c r="E7" s="86">
        <v>0.05</v>
      </c>
      <c r="F7" s="86">
        <v>4.26</v>
      </c>
      <c r="G7" s="87">
        <v>42309</v>
      </c>
      <c r="H7" s="86">
        <v>2015</v>
      </c>
      <c r="I7" s="86">
        <v>0</v>
      </c>
      <c r="J7" s="86" t="s">
        <v>83</v>
      </c>
      <c r="K7" s="86">
        <v>0</v>
      </c>
      <c r="L7" s="86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2"/>
  <sheetViews>
    <sheetView tabSelected="1" zoomScale="85" zoomScaleNormal="85" workbookViewId="0">
      <selection activeCell="D3" sqref="D3"/>
    </sheetView>
  </sheetViews>
  <sheetFormatPr baseColWidth="10" defaultColWidth="11.42578125" defaultRowHeight="15" x14ac:dyDescent="0.25"/>
  <cols>
    <col min="1" max="1" width="7.42578125" style="1" bestFit="1" customWidth="1"/>
    <col min="2" max="2" width="5.140625" style="1" customWidth="1"/>
    <col min="3" max="3" width="13.5703125" customWidth="1"/>
    <col min="4" max="4" width="5.42578125" style="1" customWidth="1"/>
    <col min="5" max="5" width="4.85546875" style="1" customWidth="1"/>
    <col min="6" max="6" width="11.42578125" style="1" customWidth="1"/>
    <col min="7" max="7" width="5.28515625" customWidth="1"/>
    <col min="8" max="8" width="7" customWidth="1"/>
    <col min="9" max="9" width="7.85546875" customWidth="1"/>
    <col min="10" max="10" width="7.5703125" customWidth="1"/>
    <col min="11" max="11" width="7.7109375" customWidth="1"/>
  </cols>
  <sheetData>
    <row r="1" spans="1:18" s="4" customFormat="1" ht="24.75" thickBot="1" x14ac:dyDescent="0.3">
      <c r="A1" s="22" t="s">
        <v>1</v>
      </c>
      <c r="B1" s="22" t="s">
        <v>2</v>
      </c>
      <c r="C1" s="22" t="s">
        <v>3</v>
      </c>
      <c r="D1" s="22" t="s">
        <v>0</v>
      </c>
      <c r="E1" s="22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8" x14ac:dyDescent="0.25">
      <c r="A2" s="1">
        <v>1</v>
      </c>
      <c r="B2" s="1">
        <v>1</v>
      </c>
      <c r="C2" s="2" t="s">
        <v>53</v>
      </c>
      <c r="D2" s="4">
        <v>14</v>
      </c>
      <c r="E2" s="4">
        <v>9</v>
      </c>
      <c r="F2" s="4" t="s">
        <v>49</v>
      </c>
      <c r="G2" s="31">
        <v>1.5393840000000001E-2</v>
      </c>
      <c r="H2" s="31">
        <f>G2*E2*0.6</f>
        <v>8.3126736000000007E-2</v>
      </c>
      <c r="I2" s="32">
        <f>10000/500</f>
        <v>20</v>
      </c>
      <c r="J2" s="31">
        <f>G2*I2</f>
        <v>0.30787680000000001</v>
      </c>
      <c r="K2" s="31">
        <f>H2*I2</f>
        <v>1.66253472</v>
      </c>
    </row>
    <row r="3" spans="1:18" x14ac:dyDescent="0.25">
      <c r="A3" s="1">
        <v>1</v>
      </c>
      <c r="B3" s="1">
        <v>2</v>
      </c>
      <c r="C3" s="2" t="s">
        <v>54</v>
      </c>
      <c r="D3" s="4">
        <v>35</v>
      </c>
      <c r="E3" s="4">
        <v>12</v>
      </c>
      <c r="F3" s="4" t="s">
        <v>29</v>
      </c>
      <c r="G3" s="31">
        <v>9.6211500000000005E-2</v>
      </c>
      <c r="H3" s="31">
        <f>0.0268287659+0.0000287215*(D3^2)*E3</f>
        <v>0.4490348159</v>
      </c>
      <c r="I3" s="32">
        <f t="shared" ref="I3:I67" si="0">10000/500</f>
        <v>20</v>
      </c>
      <c r="J3" s="31">
        <f t="shared" ref="J3:J67" si="1">G3*I3</f>
        <v>1.9242300000000001</v>
      </c>
      <c r="K3" s="31">
        <f t="shared" ref="K3:K67" si="2">H3*I3</f>
        <v>8.9806963179999997</v>
      </c>
      <c r="N3" s="30"/>
    </row>
    <row r="4" spans="1:18" x14ac:dyDescent="0.25">
      <c r="A4" s="1">
        <v>1</v>
      </c>
      <c r="B4" s="1">
        <v>3</v>
      </c>
      <c r="C4" s="2" t="s">
        <v>55</v>
      </c>
      <c r="D4" s="4">
        <v>13</v>
      </c>
      <c r="E4" s="4">
        <v>9</v>
      </c>
      <c r="F4" s="4" t="s">
        <v>49</v>
      </c>
      <c r="G4" s="31">
        <v>1.327326E-2</v>
      </c>
      <c r="H4" s="31">
        <f t="shared" ref="H4:H65" si="3">G4*E4*0.6</f>
        <v>7.167560399999999E-2</v>
      </c>
      <c r="I4" s="32">
        <f t="shared" si="0"/>
        <v>20</v>
      </c>
      <c r="J4" s="31">
        <f t="shared" si="1"/>
        <v>0.26546520000000001</v>
      </c>
      <c r="K4" s="31">
        <f t="shared" si="2"/>
        <v>1.4335120799999999</v>
      </c>
    </row>
    <row r="5" spans="1:18" x14ac:dyDescent="0.25">
      <c r="A5" s="1">
        <v>1</v>
      </c>
      <c r="B5" s="1">
        <v>4</v>
      </c>
      <c r="C5" s="2" t="s">
        <v>53</v>
      </c>
      <c r="D5" s="4">
        <v>13</v>
      </c>
      <c r="E5" s="4">
        <v>8</v>
      </c>
      <c r="F5" s="4" t="s">
        <v>49</v>
      </c>
      <c r="G5" s="31">
        <v>1.327326E-2</v>
      </c>
      <c r="H5" s="31">
        <f t="shared" si="3"/>
        <v>6.3711647999999996E-2</v>
      </c>
      <c r="I5" s="32">
        <f t="shared" si="0"/>
        <v>20</v>
      </c>
      <c r="J5" s="31">
        <f t="shared" si="1"/>
        <v>0.26546520000000001</v>
      </c>
      <c r="K5" s="31">
        <f t="shared" si="2"/>
        <v>1.27423296</v>
      </c>
    </row>
    <row r="6" spans="1:18" x14ac:dyDescent="0.25">
      <c r="A6" s="1">
        <v>1</v>
      </c>
      <c r="B6" s="1">
        <v>5</v>
      </c>
      <c r="C6" s="2" t="s">
        <v>53</v>
      </c>
      <c r="D6" s="4">
        <v>17</v>
      </c>
      <c r="E6" s="4">
        <v>8</v>
      </c>
      <c r="F6" s="4" t="s">
        <v>50</v>
      </c>
      <c r="G6" s="31">
        <v>2.2698060000000003E-2</v>
      </c>
      <c r="H6" s="31">
        <f t="shared" si="3"/>
        <v>0.108950688</v>
      </c>
      <c r="I6" s="32">
        <f t="shared" si="0"/>
        <v>20</v>
      </c>
      <c r="J6" s="31">
        <f t="shared" si="1"/>
        <v>0.45396120000000006</v>
      </c>
      <c r="K6" s="31">
        <f t="shared" si="2"/>
        <v>2.1790137600000001</v>
      </c>
    </row>
    <row r="7" spans="1:18" x14ac:dyDescent="0.25">
      <c r="A7" s="1">
        <v>1</v>
      </c>
      <c r="B7" s="1">
        <v>6</v>
      </c>
      <c r="C7" s="2" t="s">
        <v>55</v>
      </c>
      <c r="D7" s="4">
        <v>10</v>
      </c>
      <c r="E7" s="4">
        <v>7</v>
      </c>
      <c r="F7" s="4" t="s">
        <v>49</v>
      </c>
      <c r="G7" s="31">
        <v>7.8539999999999999E-3</v>
      </c>
      <c r="H7" s="31">
        <f t="shared" si="3"/>
        <v>3.2986799999999997E-2</v>
      </c>
      <c r="I7" s="32">
        <f t="shared" si="0"/>
        <v>20</v>
      </c>
      <c r="J7" s="31">
        <f t="shared" si="1"/>
        <v>0.15708</v>
      </c>
      <c r="K7" s="31">
        <f t="shared" si="2"/>
        <v>0.65973599999999988</v>
      </c>
    </row>
    <row r="8" spans="1:18" x14ac:dyDescent="0.25">
      <c r="A8" s="1">
        <v>1</v>
      </c>
      <c r="B8" s="1">
        <v>7</v>
      </c>
      <c r="C8" s="2" t="s">
        <v>53</v>
      </c>
      <c r="D8" s="4">
        <v>12</v>
      </c>
      <c r="E8" s="4">
        <v>6</v>
      </c>
      <c r="F8" s="4" t="s">
        <v>49</v>
      </c>
      <c r="G8" s="31">
        <v>1.130976E-2</v>
      </c>
      <c r="H8" s="31">
        <f t="shared" si="3"/>
        <v>4.0715135999999999E-2</v>
      </c>
      <c r="I8" s="32">
        <f t="shared" si="0"/>
        <v>20</v>
      </c>
      <c r="J8" s="31">
        <f t="shared" si="1"/>
        <v>0.22619520000000001</v>
      </c>
      <c r="K8" s="31">
        <f t="shared" si="2"/>
        <v>0.81430271999999992</v>
      </c>
      <c r="Q8" s="30"/>
      <c r="R8" s="30"/>
    </row>
    <row r="9" spans="1:18" x14ac:dyDescent="0.25">
      <c r="A9" s="1">
        <v>1</v>
      </c>
      <c r="B9" s="1">
        <v>8</v>
      </c>
      <c r="C9" s="2" t="s">
        <v>53</v>
      </c>
      <c r="D9" s="4">
        <v>11</v>
      </c>
      <c r="E9" s="4">
        <v>6</v>
      </c>
      <c r="F9" s="4" t="s">
        <v>49</v>
      </c>
      <c r="G9" s="31">
        <v>9.5033400000000007E-3</v>
      </c>
      <c r="H9" s="31">
        <f t="shared" si="3"/>
        <v>3.4212024000000001E-2</v>
      </c>
      <c r="I9" s="32">
        <f t="shared" si="0"/>
        <v>20</v>
      </c>
      <c r="J9" s="31">
        <f t="shared" si="1"/>
        <v>0.19006680000000001</v>
      </c>
      <c r="K9" s="31">
        <f t="shared" si="2"/>
        <v>0.68424048000000004</v>
      </c>
    </row>
    <row r="10" spans="1:18" x14ac:dyDescent="0.25">
      <c r="A10" s="1">
        <v>1</v>
      </c>
      <c r="B10" s="1">
        <v>9</v>
      </c>
      <c r="C10" s="2" t="s">
        <v>53</v>
      </c>
      <c r="D10" s="4">
        <v>16</v>
      </c>
      <c r="E10" s="4">
        <v>9</v>
      </c>
      <c r="F10" s="4" t="s">
        <v>50</v>
      </c>
      <c r="G10" s="31">
        <v>2.0106240000000001E-2</v>
      </c>
      <c r="H10" s="31">
        <f t="shared" si="3"/>
        <v>0.108573696</v>
      </c>
      <c r="I10" s="32">
        <f t="shared" si="0"/>
        <v>20</v>
      </c>
      <c r="J10" s="31">
        <f t="shared" si="1"/>
        <v>0.4021248</v>
      </c>
      <c r="K10" s="31">
        <f t="shared" si="2"/>
        <v>2.1714739199999999</v>
      </c>
    </row>
    <row r="11" spans="1:18" x14ac:dyDescent="0.25">
      <c r="A11" s="1">
        <v>1</v>
      </c>
      <c r="B11" s="1">
        <v>10</v>
      </c>
      <c r="C11" s="2" t="s">
        <v>56</v>
      </c>
      <c r="D11" s="4">
        <v>18</v>
      </c>
      <c r="E11" s="4">
        <v>10</v>
      </c>
      <c r="F11" s="4" t="s">
        <v>50</v>
      </c>
      <c r="G11" s="31">
        <v>2.5446960000000001E-2</v>
      </c>
      <c r="H11" s="31">
        <f t="shared" si="3"/>
        <v>0.15268176</v>
      </c>
      <c r="I11" s="32">
        <f t="shared" si="0"/>
        <v>20</v>
      </c>
      <c r="J11" s="31">
        <f t="shared" si="1"/>
        <v>0.50893920000000004</v>
      </c>
      <c r="K11" s="31">
        <f t="shared" si="2"/>
        <v>3.0536352</v>
      </c>
    </row>
    <row r="12" spans="1:18" x14ac:dyDescent="0.25">
      <c r="A12" s="1">
        <v>1</v>
      </c>
      <c r="B12" s="1">
        <v>11</v>
      </c>
      <c r="C12" s="2" t="s">
        <v>55</v>
      </c>
      <c r="D12" s="1">
        <v>15</v>
      </c>
      <c r="E12" s="1">
        <v>9</v>
      </c>
      <c r="F12" s="4" t="s">
        <v>50</v>
      </c>
      <c r="G12" s="31">
        <v>1.76715E-2</v>
      </c>
      <c r="H12" s="31">
        <f t="shared" si="3"/>
        <v>9.54261E-2</v>
      </c>
      <c r="I12" s="32">
        <f t="shared" si="0"/>
        <v>20</v>
      </c>
      <c r="J12" s="31">
        <f t="shared" si="1"/>
        <v>0.35343000000000002</v>
      </c>
      <c r="K12" s="31">
        <f t="shared" si="2"/>
        <v>1.9085220000000001</v>
      </c>
    </row>
    <row r="13" spans="1:18" x14ac:dyDescent="0.25">
      <c r="A13" s="1">
        <v>1</v>
      </c>
      <c r="B13" s="1">
        <v>12</v>
      </c>
      <c r="C13" s="2" t="s">
        <v>53</v>
      </c>
      <c r="D13" s="1">
        <v>15</v>
      </c>
      <c r="E13" s="1">
        <v>9</v>
      </c>
      <c r="F13" s="4" t="s">
        <v>50</v>
      </c>
      <c r="G13" s="31">
        <v>1.76715E-2</v>
      </c>
      <c r="H13" s="31">
        <f t="shared" si="3"/>
        <v>9.54261E-2</v>
      </c>
      <c r="I13" s="32">
        <f t="shared" si="0"/>
        <v>20</v>
      </c>
      <c r="J13" s="31">
        <f t="shared" si="1"/>
        <v>0.35343000000000002</v>
      </c>
      <c r="K13" s="31">
        <f t="shared" si="2"/>
        <v>1.9085220000000001</v>
      </c>
    </row>
    <row r="14" spans="1:18" x14ac:dyDescent="0.25">
      <c r="A14" s="1">
        <v>1</v>
      </c>
      <c r="B14" s="1">
        <v>13</v>
      </c>
      <c r="C14" s="2" t="s">
        <v>53</v>
      </c>
      <c r="D14" s="1">
        <v>13</v>
      </c>
      <c r="E14" s="1">
        <v>7</v>
      </c>
      <c r="F14" s="1" t="s">
        <v>49</v>
      </c>
      <c r="G14" s="30">
        <v>1.327326E-2</v>
      </c>
      <c r="H14" s="31">
        <f t="shared" si="3"/>
        <v>5.5747692000000001E-2</v>
      </c>
      <c r="I14" s="32">
        <f t="shared" si="0"/>
        <v>20</v>
      </c>
      <c r="J14" s="31">
        <f t="shared" si="1"/>
        <v>0.26546520000000001</v>
      </c>
      <c r="K14" s="31">
        <f t="shared" si="2"/>
        <v>1.1149538400000001</v>
      </c>
    </row>
    <row r="15" spans="1:18" x14ac:dyDescent="0.25">
      <c r="A15" s="1">
        <v>1</v>
      </c>
      <c r="B15" s="1">
        <v>14</v>
      </c>
      <c r="C15" s="2" t="s">
        <v>53</v>
      </c>
      <c r="D15" s="1">
        <v>11</v>
      </c>
      <c r="E15" s="1">
        <v>7</v>
      </c>
      <c r="F15" s="1" t="s">
        <v>49</v>
      </c>
      <c r="G15" s="30">
        <v>9.5033400000000007E-3</v>
      </c>
      <c r="H15" s="31">
        <f t="shared" si="3"/>
        <v>3.9914028000000004E-2</v>
      </c>
      <c r="I15" s="32">
        <f t="shared" si="0"/>
        <v>20</v>
      </c>
      <c r="J15" s="31">
        <f t="shared" si="1"/>
        <v>0.19006680000000001</v>
      </c>
      <c r="K15" s="31">
        <f t="shared" si="2"/>
        <v>0.79828056000000003</v>
      </c>
    </row>
    <row r="16" spans="1:18" x14ac:dyDescent="0.25">
      <c r="A16" s="1">
        <v>1</v>
      </c>
      <c r="B16" s="1">
        <v>15</v>
      </c>
      <c r="C16" s="2" t="s">
        <v>54</v>
      </c>
      <c r="D16" s="1">
        <v>33</v>
      </c>
      <c r="E16" s="1">
        <v>12</v>
      </c>
      <c r="F16" s="1" t="s">
        <v>27</v>
      </c>
      <c r="G16" s="30">
        <v>8.5530060000000005E-2</v>
      </c>
      <c r="H16" s="31">
        <f>0.0268287659+0.0000287215*(D16^2)*E16</f>
        <v>0.40216132789999998</v>
      </c>
      <c r="I16" s="32">
        <f t="shared" si="0"/>
        <v>20</v>
      </c>
      <c r="J16" s="31">
        <f t="shared" si="1"/>
        <v>1.7106012000000002</v>
      </c>
      <c r="K16" s="31">
        <f t="shared" si="2"/>
        <v>8.0432265579999989</v>
      </c>
    </row>
    <row r="17" spans="1:11" x14ac:dyDescent="0.25">
      <c r="A17" s="1">
        <v>1</v>
      </c>
      <c r="B17" s="1">
        <v>16</v>
      </c>
      <c r="C17" s="2" t="s">
        <v>53</v>
      </c>
      <c r="D17" s="1">
        <v>20</v>
      </c>
      <c r="E17" s="1">
        <v>9</v>
      </c>
      <c r="F17" s="1" t="s">
        <v>51</v>
      </c>
      <c r="G17" s="30">
        <v>3.1415999999999999E-2</v>
      </c>
      <c r="H17" s="31">
        <f t="shared" si="3"/>
        <v>0.1696464</v>
      </c>
      <c r="I17" s="32">
        <f t="shared" si="0"/>
        <v>20</v>
      </c>
      <c r="J17" s="31">
        <f t="shared" si="1"/>
        <v>0.62831999999999999</v>
      </c>
      <c r="K17" s="31">
        <f t="shared" si="2"/>
        <v>3.3929279999999999</v>
      </c>
    </row>
    <row r="18" spans="1:11" x14ac:dyDescent="0.25">
      <c r="A18" s="1">
        <v>1</v>
      </c>
      <c r="B18" s="1">
        <v>17</v>
      </c>
      <c r="C18" s="2" t="s">
        <v>53</v>
      </c>
      <c r="D18" s="1">
        <v>17</v>
      </c>
      <c r="E18" s="1">
        <v>8</v>
      </c>
      <c r="F18" s="1" t="s">
        <v>50</v>
      </c>
      <c r="G18">
        <v>2.2698060000000003E-2</v>
      </c>
      <c r="H18" s="31">
        <f t="shared" si="3"/>
        <v>0.108950688</v>
      </c>
      <c r="I18" s="32">
        <f t="shared" si="0"/>
        <v>20</v>
      </c>
      <c r="J18" s="31">
        <f t="shared" si="1"/>
        <v>0.45396120000000006</v>
      </c>
      <c r="K18" s="31">
        <f t="shared" si="2"/>
        <v>2.1790137600000001</v>
      </c>
    </row>
    <row r="19" spans="1:11" x14ac:dyDescent="0.25">
      <c r="A19" s="1">
        <v>1</v>
      </c>
      <c r="B19" s="1">
        <v>18</v>
      </c>
      <c r="C19" s="2" t="s">
        <v>55</v>
      </c>
      <c r="D19" s="1">
        <v>13</v>
      </c>
      <c r="E19" s="1">
        <v>8</v>
      </c>
      <c r="F19" s="1" t="s">
        <v>49</v>
      </c>
      <c r="G19">
        <v>1.327326E-2</v>
      </c>
      <c r="H19" s="31">
        <f t="shared" si="3"/>
        <v>6.3711647999999996E-2</v>
      </c>
      <c r="I19" s="32">
        <f t="shared" si="0"/>
        <v>20</v>
      </c>
      <c r="J19" s="31">
        <f t="shared" si="1"/>
        <v>0.26546520000000001</v>
      </c>
      <c r="K19" s="31">
        <f t="shared" si="2"/>
        <v>1.27423296</v>
      </c>
    </row>
    <row r="20" spans="1:11" x14ac:dyDescent="0.25">
      <c r="A20" s="1">
        <v>1</v>
      </c>
      <c r="B20" s="1">
        <v>19</v>
      </c>
      <c r="C20" s="2" t="s">
        <v>53</v>
      </c>
      <c r="D20" s="1">
        <v>14</v>
      </c>
      <c r="E20" s="1">
        <v>9</v>
      </c>
      <c r="F20" s="1" t="s">
        <v>49</v>
      </c>
      <c r="G20">
        <v>1.5393840000000001E-2</v>
      </c>
      <c r="H20" s="31">
        <f t="shared" si="3"/>
        <v>8.3126736000000007E-2</v>
      </c>
      <c r="I20" s="32">
        <f t="shared" si="0"/>
        <v>20</v>
      </c>
      <c r="J20" s="31">
        <f t="shared" si="1"/>
        <v>0.30787680000000001</v>
      </c>
      <c r="K20" s="31">
        <f t="shared" si="2"/>
        <v>1.66253472</v>
      </c>
    </row>
    <row r="21" spans="1:11" x14ac:dyDescent="0.25">
      <c r="A21" s="1">
        <v>1</v>
      </c>
      <c r="B21" s="1">
        <v>20</v>
      </c>
      <c r="C21" s="2" t="s">
        <v>53</v>
      </c>
      <c r="D21" s="1">
        <v>19</v>
      </c>
      <c r="E21" s="1">
        <v>9</v>
      </c>
      <c r="F21" s="1" t="s">
        <v>50</v>
      </c>
      <c r="G21">
        <v>2.8352940000000004E-2</v>
      </c>
      <c r="H21" s="31">
        <f t="shared" si="3"/>
        <v>0.15310587600000003</v>
      </c>
      <c r="I21" s="32">
        <f t="shared" si="0"/>
        <v>20</v>
      </c>
      <c r="J21" s="31">
        <f t="shared" si="1"/>
        <v>0.56705880000000009</v>
      </c>
      <c r="K21" s="31">
        <f t="shared" si="2"/>
        <v>3.0621175200000006</v>
      </c>
    </row>
    <row r="22" spans="1:11" x14ac:dyDescent="0.25">
      <c r="A22" s="1">
        <v>1</v>
      </c>
      <c r="B22" s="1">
        <v>21</v>
      </c>
      <c r="C22" s="2" t="s">
        <v>55</v>
      </c>
      <c r="D22" s="1">
        <v>14</v>
      </c>
      <c r="E22" s="1">
        <v>8</v>
      </c>
      <c r="F22" s="1" t="s">
        <v>49</v>
      </c>
      <c r="G22">
        <v>1.5393840000000001E-2</v>
      </c>
      <c r="H22" s="31">
        <f t="shared" si="3"/>
        <v>7.3890432000000006E-2</v>
      </c>
      <c r="I22" s="32">
        <f t="shared" si="0"/>
        <v>20</v>
      </c>
      <c r="J22" s="31">
        <f t="shared" si="1"/>
        <v>0.30787680000000001</v>
      </c>
      <c r="K22" s="31">
        <f t="shared" si="2"/>
        <v>1.4778086400000001</v>
      </c>
    </row>
    <row r="23" spans="1:11" x14ac:dyDescent="0.25">
      <c r="A23" s="1">
        <v>1</v>
      </c>
      <c r="B23" s="1">
        <v>22</v>
      </c>
      <c r="C23" s="2" t="s">
        <v>53</v>
      </c>
      <c r="D23" s="1">
        <v>20</v>
      </c>
      <c r="E23" s="1">
        <v>10</v>
      </c>
      <c r="F23" s="1" t="s">
        <v>51</v>
      </c>
      <c r="G23">
        <v>3.1415999999999999E-2</v>
      </c>
      <c r="H23" s="31">
        <f t="shared" si="3"/>
        <v>0.188496</v>
      </c>
      <c r="I23" s="32">
        <f t="shared" si="0"/>
        <v>20</v>
      </c>
      <c r="J23" s="31">
        <f t="shared" si="1"/>
        <v>0.62831999999999999</v>
      </c>
      <c r="K23" s="31">
        <f t="shared" si="2"/>
        <v>3.7699199999999999</v>
      </c>
    </row>
    <row r="24" spans="1:11" x14ac:dyDescent="0.25">
      <c r="A24" s="1">
        <v>1</v>
      </c>
      <c r="B24" s="1">
        <v>23</v>
      </c>
      <c r="C24" s="2" t="s">
        <v>54</v>
      </c>
      <c r="D24" s="1">
        <v>12</v>
      </c>
      <c r="E24" s="1">
        <v>10</v>
      </c>
      <c r="F24" s="1" t="s">
        <v>49</v>
      </c>
      <c r="G24">
        <v>1.130976E-2</v>
      </c>
      <c r="H24" s="31">
        <f>0.0268287659+0.0000287215*(D24^2)*E24</f>
        <v>6.8187725899999996E-2</v>
      </c>
      <c r="I24" s="32">
        <f t="shared" si="0"/>
        <v>20</v>
      </c>
      <c r="J24" s="31">
        <f t="shared" si="1"/>
        <v>0.22619520000000001</v>
      </c>
      <c r="K24" s="31">
        <f t="shared" si="2"/>
        <v>1.3637545179999999</v>
      </c>
    </row>
    <row r="25" spans="1:11" x14ac:dyDescent="0.25">
      <c r="A25" s="1">
        <v>1</v>
      </c>
      <c r="B25" s="1">
        <v>24</v>
      </c>
      <c r="C25" s="2" t="s">
        <v>57</v>
      </c>
      <c r="D25" s="1">
        <v>30</v>
      </c>
      <c r="E25" s="1">
        <v>13</v>
      </c>
      <c r="F25" s="1" t="s">
        <v>27</v>
      </c>
      <c r="G25">
        <v>7.0685999999999999E-2</v>
      </c>
      <c r="H25" s="31">
        <f>-0.0229946375+0.0000277515*(D25^2)*E25</f>
        <v>0.3016979125</v>
      </c>
      <c r="I25" s="32">
        <f t="shared" si="0"/>
        <v>20</v>
      </c>
      <c r="J25" s="31">
        <f t="shared" si="1"/>
        <v>1.4137200000000001</v>
      </c>
      <c r="K25" s="31">
        <f t="shared" si="2"/>
        <v>6.0339582499999995</v>
      </c>
    </row>
    <row r="26" spans="1:11" x14ac:dyDescent="0.25">
      <c r="A26" s="1">
        <v>2</v>
      </c>
      <c r="B26" s="1">
        <v>1</v>
      </c>
      <c r="C26" s="2" t="s">
        <v>54</v>
      </c>
      <c r="D26" s="1">
        <v>32</v>
      </c>
      <c r="E26" s="1">
        <v>9</v>
      </c>
      <c r="F26" s="1" t="s">
        <v>27</v>
      </c>
      <c r="G26">
        <v>8.0424960000000004E-2</v>
      </c>
      <c r="H26" s="31">
        <f>0.0268287659+0.0000287215*(D26^2)*E26</f>
        <v>0.2915261099</v>
      </c>
      <c r="I26" s="32">
        <f t="shared" si="0"/>
        <v>20</v>
      </c>
      <c r="J26" s="31">
        <f t="shared" si="1"/>
        <v>1.6084992</v>
      </c>
      <c r="K26" s="31">
        <f t="shared" si="2"/>
        <v>5.8305221979999997</v>
      </c>
    </row>
    <row r="27" spans="1:11" x14ac:dyDescent="0.25">
      <c r="A27" s="1">
        <v>2</v>
      </c>
      <c r="B27" s="1">
        <v>2</v>
      </c>
      <c r="C27" s="2" t="s">
        <v>54</v>
      </c>
      <c r="D27" s="1">
        <v>39</v>
      </c>
      <c r="E27" s="1">
        <v>11</v>
      </c>
      <c r="F27" s="1" t="s">
        <v>29</v>
      </c>
      <c r="G27">
        <v>0.11945934</v>
      </c>
      <c r="H27" s="31">
        <f>0.0268287659+0.0000287215*(D27^2)*E27</f>
        <v>0.50736818240000003</v>
      </c>
      <c r="I27" s="32">
        <f t="shared" si="0"/>
        <v>20</v>
      </c>
      <c r="J27" s="31">
        <f t="shared" si="1"/>
        <v>2.3891868000000001</v>
      </c>
      <c r="K27" s="31">
        <f t="shared" si="2"/>
        <v>10.147363648000001</v>
      </c>
    </row>
    <row r="28" spans="1:11" x14ac:dyDescent="0.25">
      <c r="A28" s="1">
        <v>2</v>
      </c>
      <c r="B28" s="1">
        <v>3</v>
      </c>
      <c r="C28" s="2" t="s">
        <v>58</v>
      </c>
      <c r="D28" s="1">
        <v>10</v>
      </c>
      <c r="E28" s="1">
        <v>6</v>
      </c>
      <c r="F28" s="1" t="s">
        <v>49</v>
      </c>
      <c r="G28">
        <v>7.8539999999999999E-3</v>
      </c>
      <c r="H28" s="31">
        <f t="shared" si="3"/>
        <v>2.8274399999999998E-2</v>
      </c>
      <c r="I28" s="32">
        <f t="shared" si="0"/>
        <v>20</v>
      </c>
      <c r="J28" s="31">
        <f t="shared" si="1"/>
        <v>0.15708</v>
      </c>
      <c r="K28" s="31">
        <f t="shared" si="2"/>
        <v>0.56548799999999999</v>
      </c>
    </row>
    <row r="29" spans="1:11" x14ac:dyDescent="0.25">
      <c r="A29" s="1">
        <v>2</v>
      </c>
      <c r="B29" s="1">
        <v>4</v>
      </c>
      <c r="C29" s="2" t="s">
        <v>58</v>
      </c>
      <c r="D29" s="1">
        <v>10</v>
      </c>
      <c r="E29" s="1">
        <v>5</v>
      </c>
      <c r="F29" s="1" t="s">
        <v>49</v>
      </c>
      <c r="G29">
        <v>7.8539999999999999E-3</v>
      </c>
      <c r="H29" s="31">
        <f t="shared" si="3"/>
        <v>2.3562E-2</v>
      </c>
      <c r="I29" s="32">
        <f t="shared" si="0"/>
        <v>20</v>
      </c>
      <c r="J29" s="31">
        <f t="shared" si="1"/>
        <v>0.15708</v>
      </c>
      <c r="K29" s="31">
        <f t="shared" si="2"/>
        <v>0.47123999999999999</v>
      </c>
    </row>
    <row r="30" spans="1:11" x14ac:dyDescent="0.25">
      <c r="A30" s="1">
        <v>2</v>
      </c>
      <c r="B30" s="1">
        <v>5</v>
      </c>
      <c r="C30" s="2" t="s">
        <v>57</v>
      </c>
      <c r="D30" s="1">
        <v>25</v>
      </c>
      <c r="E30" s="1">
        <v>10</v>
      </c>
      <c r="F30" s="1" t="s">
        <v>11</v>
      </c>
      <c r="G30">
        <v>4.9087499999999999E-2</v>
      </c>
      <c r="H30" s="31">
        <f>-0.0229946375+0.0000277515*(D30^2)*E30</f>
        <v>0.1504522375</v>
      </c>
      <c r="I30" s="32">
        <f t="shared" si="0"/>
        <v>20</v>
      </c>
      <c r="J30" s="31">
        <f t="shared" si="1"/>
        <v>0.98175000000000001</v>
      </c>
      <c r="K30" s="31">
        <f t="shared" si="2"/>
        <v>3.0090447500000002</v>
      </c>
    </row>
    <row r="31" spans="1:11" x14ac:dyDescent="0.25">
      <c r="A31" s="1">
        <v>2</v>
      </c>
      <c r="B31" s="1">
        <v>6</v>
      </c>
      <c r="C31" s="2" t="s">
        <v>54</v>
      </c>
      <c r="D31" s="4">
        <v>21</v>
      </c>
      <c r="E31" s="4">
        <v>10</v>
      </c>
      <c r="F31" s="1" t="s">
        <v>51</v>
      </c>
      <c r="G31">
        <v>3.4636140000000003E-2</v>
      </c>
      <c r="H31" s="31">
        <f>0.0268287659+0.0000287215*(D31^2)*E31</f>
        <v>0.15349058090000001</v>
      </c>
      <c r="I31" s="32">
        <f t="shared" si="0"/>
        <v>20</v>
      </c>
      <c r="J31" s="31">
        <f t="shared" si="1"/>
        <v>0.69272280000000008</v>
      </c>
      <c r="K31" s="31">
        <f t="shared" si="2"/>
        <v>3.0698116180000001</v>
      </c>
    </row>
    <row r="32" spans="1:11" x14ac:dyDescent="0.25">
      <c r="A32" s="1">
        <v>2</v>
      </c>
      <c r="B32" s="1">
        <v>7</v>
      </c>
      <c r="C32" s="2" t="s">
        <v>54</v>
      </c>
      <c r="D32" s="4">
        <v>20</v>
      </c>
      <c r="E32" s="4">
        <v>10</v>
      </c>
      <c r="F32" s="1" t="s">
        <v>51</v>
      </c>
      <c r="G32">
        <v>3.1415999999999999E-2</v>
      </c>
      <c r="H32" s="31">
        <f>0.0268287659+0.0000287215*(D32^2)*E32</f>
        <v>0.14171476590000001</v>
      </c>
      <c r="I32" s="32">
        <v>20</v>
      </c>
      <c r="J32" s="31">
        <f t="shared" ref="J32" si="4">G32*I32</f>
        <v>0.62831999999999999</v>
      </c>
      <c r="K32" s="31">
        <f t="shared" ref="K32" si="5">H32*I32</f>
        <v>2.8342953180000001</v>
      </c>
    </row>
    <row r="33" spans="1:11" x14ac:dyDescent="0.25">
      <c r="A33" s="1">
        <v>2</v>
      </c>
      <c r="B33" s="1">
        <v>8</v>
      </c>
      <c r="C33" s="2" t="s">
        <v>59</v>
      </c>
      <c r="D33" s="4">
        <v>10</v>
      </c>
      <c r="E33" s="4">
        <v>5</v>
      </c>
      <c r="F33" s="1" t="s">
        <v>49</v>
      </c>
      <c r="G33">
        <v>7.8539999999999999E-3</v>
      </c>
      <c r="H33" s="31">
        <f t="shared" si="3"/>
        <v>2.3562E-2</v>
      </c>
      <c r="I33" s="32">
        <f t="shared" si="0"/>
        <v>20</v>
      </c>
      <c r="J33" s="31">
        <f t="shared" si="1"/>
        <v>0.15708</v>
      </c>
      <c r="K33" s="31">
        <f t="shared" si="2"/>
        <v>0.47123999999999999</v>
      </c>
    </row>
    <row r="34" spans="1:11" x14ac:dyDescent="0.25">
      <c r="A34" s="1">
        <v>2</v>
      </c>
      <c r="B34" s="1">
        <v>9</v>
      </c>
      <c r="C34" s="2" t="s">
        <v>58</v>
      </c>
      <c r="D34" s="4">
        <v>15</v>
      </c>
      <c r="E34" s="4">
        <v>7</v>
      </c>
      <c r="F34" s="1" t="s">
        <v>50</v>
      </c>
      <c r="G34">
        <v>1.76715E-2</v>
      </c>
      <c r="H34" s="31">
        <f t="shared" si="3"/>
        <v>7.4220299999999989E-2</v>
      </c>
      <c r="I34" s="32">
        <f t="shared" si="0"/>
        <v>20</v>
      </c>
      <c r="J34" s="31">
        <f t="shared" si="1"/>
        <v>0.35343000000000002</v>
      </c>
      <c r="K34" s="31">
        <f t="shared" si="2"/>
        <v>1.4844059999999999</v>
      </c>
    </row>
    <row r="35" spans="1:11" x14ac:dyDescent="0.25">
      <c r="A35" s="1">
        <v>2</v>
      </c>
      <c r="B35" s="1">
        <v>10</v>
      </c>
      <c r="C35" s="2" t="s">
        <v>54</v>
      </c>
      <c r="D35" s="4">
        <v>16</v>
      </c>
      <c r="E35" s="4">
        <v>9</v>
      </c>
      <c r="F35" s="1" t="s">
        <v>50</v>
      </c>
      <c r="G35">
        <v>2.0106240000000001E-2</v>
      </c>
      <c r="H35" s="31">
        <f>0.0268287659+0.0000287215*(D35^2)*E35</f>
        <v>9.3003101899999996E-2</v>
      </c>
      <c r="I35" s="32">
        <f t="shared" si="0"/>
        <v>20</v>
      </c>
      <c r="J35" s="31">
        <f t="shared" si="1"/>
        <v>0.4021248</v>
      </c>
      <c r="K35" s="31">
        <f t="shared" si="2"/>
        <v>1.8600620379999999</v>
      </c>
    </row>
    <row r="36" spans="1:11" x14ac:dyDescent="0.25">
      <c r="A36" s="1">
        <v>2</v>
      </c>
      <c r="B36" s="1">
        <v>11</v>
      </c>
      <c r="C36" s="2" t="s">
        <v>54</v>
      </c>
      <c r="D36" s="4">
        <v>19</v>
      </c>
      <c r="E36" s="4">
        <v>10</v>
      </c>
      <c r="F36" s="1" t="s">
        <v>50</v>
      </c>
      <c r="G36">
        <v>2.8352940000000004E-2</v>
      </c>
      <c r="H36" s="31">
        <f>0.0268287659+0.0000287215*(D36^2)*E36</f>
        <v>0.1305133809</v>
      </c>
      <c r="I36" s="32">
        <f t="shared" si="0"/>
        <v>20</v>
      </c>
      <c r="J36" s="31">
        <f t="shared" si="1"/>
        <v>0.56705880000000009</v>
      </c>
      <c r="K36" s="31">
        <f t="shared" si="2"/>
        <v>2.610267618</v>
      </c>
    </row>
    <row r="37" spans="1:11" x14ac:dyDescent="0.25">
      <c r="A37" s="1">
        <v>2</v>
      </c>
      <c r="B37" s="1">
        <v>12</v>
      </c>
      <c r="C37" s="2" t="s">
        <v>58</v>
      </c>
      <c r="D37" s="4">
        <v>13</v>
      </c>
      <c r="E37" s="4">
        <v>7</v>
      </c>
      <c r="F37" s="1" t="s">
        <v>49</v>
      </c>
      <c r="G37">
        <v>1.327326E-2</v>
      </c>
      <c r="H37" s="31">
        <f t="shared" si="3"/>
        <v>5.5747692000000001E-2</v>
      </c>
      <c r="I37" s="32">
        <f t="shared" si="0"/>
        <v>20</v>
      </c>
      <c r="J37" s="31">
        <f t="shared" si="1"/>
        <v>0.26546520000000001</v>
      </c>
      <c r="K37" s="31">
        <f t="shared" si="2"/>
        <v>1.1149538400000001</v>
      </c>
    </row>
    <row r="38" spans="1:11" x14ac:dyDescent="0.25">
      <c r="A38" s="1">
        <v>2</v>
      </c>
      <c r="B38" s="1">
        <v>13</v>
      </c>
      <c r="C38" s="2" t="s">
        <v>54</v>
      </c>
      <c r="D38" s="4">
        <v>14</v>
      </c>
      <c r="E38" s="4">
        <v>8</v>
      </c>
      <c r="F38" s="1" t="s">
        <v>49</v>
      </c>
      <c r="G38">
        <v>1.5393840000000001E-2</v>
      </c>
      <c r="H38" s="31">
        <f>0.0268287659+0.0000287215*(D38^2)*E38</f>
        <v>7.1864077900000004E-2</v>
      </c>
      <c r="I38" s="32">
        <f t="shared" si="0"/>
        <v>20</v>
      </c>
      <c r="J38" s="31">
        <f t="shared" si="1"/>
        <v>0.30787680000000001</v>
      </c>
      <c r="K38" s="31">
        <f t="shared" si="2"/>
        <v>1.437281558</v>
      </c>
    </row>
    <row r="39" spans="1:11" x14ac:dyDescent="0.25">
      <c r="A39" s="1">
        <v>2</v>
      </c>
      <c r="B39" s="1">
        <v>14</v>
      </c>
      <c r="C39" s="2" t="s">
        <v>58</v>
      </c>
      <c r="D39" s="4">
        <v>11</v>
      </c>
      <c r="E39" s="4">
        <v>5</v>
      </c>
      <c r="F39" s="1" t="s">
        <v>49</v>
      </c>
      <c r="G39">
        <v>9.5033400000000007E-3</v>
      </c>
      <c r="H39" s="31">
        <f t="shared" si="3"/>
        <v>2.8510020000000001E-2</v>
      </c>
      <c r="I39" s="32">
        <f t="shared" si="0"/>
        <v>20</v>
      </c>
      <c r="J39" s="31">
        <f t="shared" si="1"/>
        <v>0.19006680000000001</v>
      </c>
      <c r="K39" s="31">
        <f t="shared" si="2"/>
        <v>0.57020040000000005</v>
      </c>
    </row>
    <row r="40" spans="1:11" x14ac:dyDescent="0.25">
      <c r="A40" s="1">
        <v>2</v>
      </c>
      <c r="B40" s="1">
        <v>15</v>
      </c>
      <c r="C40" s="2" t="s">
        <v>54</v>
      </c>
      <c r="D40" s="4">
        <v>12</v>
      </c>
      <c r="E40" s="4">
        <v>6</v>
      </c>
      <c r="F40" s="1" t="s">
        <v>49</v>
      </c>
      <c r="G40">
        <v>1.130976E-2</v>
      </c>
      <c r="H40" s="31">
        <f>0.0268287659+0.0000287215*(D40^2)*E40</f>
        <v>5.1644141899999996E-2</v>
      </c>
      <c r="I40" s="32">
        <f t="shared" si="0"/>
        <v>20</v>
      </c>
      <c r="J40" s="31">
        <f t="shared" si="1"/>
        <v>0.22619520000000001</v>
      </c>
      <c r="K40" s="31">
        <f t="shared" si="2"/>
        <v>1.0328828379999999</v>
      </c>
    </row>
    <row r="41" spans="1:11" x14ac:dyDescent="0.25">
      <c r="A41" s="1">
        <v>2</v>
      </c>
      <c r="B41" s="1">
        <v>16</v>
      </c>
      <c r="C41" s="2" t="s">
        <v>58</v>
      </c>
      <c r="D41" s="4">
        <v>13</v>
      </c>
      <c r="E41" s="4">
        <v>7</v>
      </c>
      <c r="F41" s="1" t="s">
        <v>49</v>
      </c>
      <c r="G41">
        <v>1.327326E-2</v>
      </c>
      <c r="H41" s="31">
        <f t="shared" si="3"/>
        <v>5.5747692000000001E-2</v>
      </c>
      <c r="I41" s="32">
        <f t="shared" si="0"/>
        <v>20</v>
      </c>
      <c r="J41" s="31">
        <f t="shared" si="1"/>
        <v>0.26546520000000001</v>
      </c>
      <c r="K41" s="31">
        <f t="shared" si="2"/>
        <v>1.1149538400000001</v>
      </c>
    </row>
    <row r="42" spans="1:11" x14ac:dyDescent="0.25">
      <c r="A42" s="1">
        <v>2</v>
      </c>
      <c r="B42" s="1">
        <v>17</v>
      </c>
      <c r="C42" t="s">
        <v>58</v>
      </c>
      <c r="D42" s="1">
        <v>11</v>
      </c>
      <c r="E42" s="1">
        <v>6</v>
      </c>
      <c r="F42" s="1" t="s">
        <v>49</v>
      </c>
      <c r="G42">
        <v>9.5033400000000007E-3</v>
      </c>
      <c r="H42" s="31">
        <f t="shared" si="3"/>
        <v>3.4212024000000001E-2</v>
      </c>
      <c r="I42" s="32">
        <f t="shared" si="0"/>
        <v>20</v>
      </c>
      <c r="J42" s="31">
        <f t="shared" si="1"/>
        <v>0.19006680000000001</v>
      </c>
      <c r="K42" s="31">
        <f t="shared" si="2"/>
        <v>0.68424048000000004</v>
      </c>
    </row>
    <row r="43" spans="1:11" x14ac:dyDescent="0.25">
      <c r="A43" s="1">
        <v>2</v>
      </c>
      <c r="B43" s="1">
        <v>18</v>
      </c>
      <c r="C43" t="s">
        <v>54</v>
      </c>
      <c r="D43" s="1">
        <v>30</v>
      </c>
      <c r="E43" s="1">
        <v>12</v>
      </c>
      <c r="F43" s="1" t="s">
        <v>27</v>
      </c>
      <c r="G43">
        <v>7.0685999999999999E-2</v>
      </c>
      <c r="H43" s="31">
        <f>0.0268287659+0.0000287215*(D43^2)*E43</f>
        <v>0.33702096590000002</v>
      </c>
      <c r="I43" s="32">
        <f t="shared" si="0"/>
        <v>20</v>
      </c>
      <c r="J43" s="31">
        <f t="shared" si="1"/>
        <v>1.4137200000000001</v>
      </c>
      <c r="K43" s="31">
        <f t="shared" si="2"/>
        <v>6.7404193180000007</v>
      </c>
    </row>
    <row r="44" spans="1:11" x14ac:dyDescent="0.25">
      <c r="A44" s="1">
        <v>2</v>
      </c>
      <c r="B44" s="1">
        <v>19</v>
      </c>
      <c r="C44" t="s">
        <v>53</v>
      </c>
      <c r="D44" s="1">
        <v>12</v>
      </c>
      <c r="E44" s="1">
        <v>5</v>
      </c>
      <c r="F44" s="1" t="s">
        <v>49</v>
      </c>
      <c r="G44">
        <v>1.130976E-2</v>
      </c>
      <c r="H44" s="31">
        <f t="shared" si="3"/>
        <v>3.3929279999999999E-2</v>
      </c>
      <c r="I44" s="32">
        <f t="shared" si="0"/>
        <v>20</v>
      </c>
      <c r="J44" s="31">
        <f t="shared" si="1"/>
        <v>0.22619520000000001</v>
      </c>
      <c r="K44" s="31">
        <f t="shared" si="2"/>
        <v>0.67858560000000001</v>
      </c>
    </row>
    <row r="45" spans="1:11" x14ac:dyDescent="0.25">
      <c r="A45" s="1">
        <v>3</v>
      </c>
      <c r="B45" s="1">
        <v>1</v>
      </c>
      <c r="C45" t="s">
        <v>54</v>
      </c>
      <c r="D45" s="1">
        <v>28</v>
      </c>
      <c r="E45" s="1">
        <v>11</v>
      </c>
      <c r="F45" s="1" t="s">
        <v>11</v>
      </c>
      <c r="G45">
        <v>6.1575360000000003E-2</v>
      </c>
      <c r="H45" s="31">
        <f>0.0268287659+0.0000287215*(D45^2)*E45</f>
        <v>0.27452298190000002</v>
      </c>
      <c r="I45" s="32">
        <f t="shared" si="0"/>
        <v>20</v>
      </c>
      <c r="J45" s="31">
        <f t="shared" si="1"/>
        <v>1.2315072</v>
      </c>
      <c r="K45" s="31">
        <f t="shared" si="2"/>
        <v>5.4904596380000008</v>
      </c>
    </row>
    <row r="46" spans="1:11" x14ac:dyDescent="0.25">
      <c r="A46" s="1">
        <v>3</v>
      </c>
      <c r="B46" s="1">
        <v>2</v>
      </c>
      <c r="C46" t="s">
        <v>59</v>
      </c>
      <c r="D46" s="1">
        <v>13</v>
      </c>
      <c r="E46" s="1">
        <v>4</v>
      </c>
      <c r="F46" s="1" t="s">
        <v>49</v>
      </c>
      <c r="G46">
        <v>1.327326E-2</v>
      </c>
      <c r="H46" s="31">
        <f t="shared" si="3"/>
        <v>3.1855823999999998E-2</v>
      </c>
      <c r="I46" s="32">
        <f t="shared" si="0"/>
        <v>20</v>
      </c>
      <c r="J46" s="31">
        <f t="shared" si="1"/>
        <v>0.26546520000000001</v>
      </c>
      <c r="K46" s="31">
        <f t="shared" si="2"/>
        <v>0.63711647999999999</v>
      </c>
    </row>
    <row r="47" spans="1:11" x14ac:dyDescent="0.25">
      <c r="A47" s="1">
        <v>3</v>
      </c>
      <c r="B47" s="1">
        <v>3</v>
      </c>
      <c r="C47" t="s">
        <v>54</v>
      </c>
      <c r="D47" s="1">
        <v>24</v>
      </c>
      <c r="E47" s="1">
        <v>10</v>
      </c>
      <c r="F47" s="1" t="s">
        <v>51</v>
      </c>
      <c r="G47">
        <v>4.5239040000000001E-2</v>
      </c>
      <c r="H47" s="31">
        <f>0.0268287659+0.0000287215*(D47^2)*E47</f>
        <v>0.1922646059</v>
      </c>
      <c r="I47" s="32">
        <f t="shared" si="0"/>
        <v>20</v>
      </c>
      <c r="J47" s="31">
        <f t="shared" si="1"/>
        <v>0.90478080000000005</v>
      </c>
      <c r="K47" s="31">
        <f t="shared" si="2"/>
        <v>3.8452921179999997</v>
      </c>
    </row>
    <row r="48" spans="1:11" x14ac:dyDescent="0.25">
      <c r="A48" s="1">
        <v>3</v>
      </c>
      <c r="B48" s="1">
        <v>4</v>
      </c>
      <c r="C48" t="s">
        <v>54</v>
      </c>
      <c r="D48" s="1">
        <v>19</v>
      </c>
      <c r="E48" s="1">
        <v>9</v>
      </c>
      <c r="F48" s="1" t="s">
        <v>50</v>
      </c>
      <c r="G48">
        <v>2.8352940000000004E-2</v>
      </c>
      <c r="H48" s="31">
        <f t="shared" ref="H48:H56" si="6">0.0268287659+0.0000287215*(D48^2)*E48</f>
        <v>0.12014491939999999</v>
      </c>
      <c r="I48" s="32">
        <f t="shared" si="0"/>
        <v>20</v>
      </c>
      <c r="J48" s="31">
        <f t="shared" si="1"/>
        <v>0.56705880000000009</v>
      </c>
      <c r="K48" s="31">
        <f t="shared" si="2"/>
        <v>2.4028983879999997</v>
      </c>
    </row>
    <row r="49" spans="1:11" x14ac:dyDescent="0.25">
      <c r="A49" s="1">
        <v>3</v>
      </c>
      <c r="B49" s="1">
        <v>5</v>
      </c>
      <c r="C49" t="s">
        <v>54</v>
      </c>
      <c r="D49" s="1">
        <v>12</v>
      </c>
      <c r="E49" s="1">
        <v>8</v>
      </c>
      <c r="F49" s="1" t="s">
        <v>49</v>
      </c>
      <c r="G49">
        <v>1.130976E-2</v>
      </c>
      <c r="H49" s="31">
        <f t="shared" si="6"/>
        <v>5.9915933899999996E-2</v>
      </c>
      <c r="I49" s="32">
        <f t="shared" si="0"/>
        <v>20</v>
      </c>
      <c r="J49" s="31">
        <f t="shared" si="1"/>
        <v>0.22619520000000001</v>
      </c>
      <c r="K49" s="31">
        <f t="shared" si="2"/>
        <v>1.1983186779999999</v>
      </c>
    </row>
    <row r="50" spans="1:11" x14ac:dyDescent="0.25">
      <c r="A50" s="1">
        <v>3</v>
      </c>
      <c r="B50" s="1">
        <v>6</v>
      </c>
      <c r="C50" t="s">
        <v>54</v>
      </c>
      <c r="D50" s="1">
        <v>11</v>
      </c>
      <c r="E50" s="1">
        <v>7</v>
      </c>
      <c r="F50" s="1" t="s">
        <v>49</v>
      </c>
      <c r="G50">
        <v>9.5033400000000007E-3</v>
      </c>
      <c r="H50" s="31">
        <f t="shared" si="6"/>
        <v>5.1155876399999994E-2</v>
      </c>
      <c r="I50" s="32">
        <f t="shared" si="0"/>
        <v>20</v>
      </c>
      <c r="J50" s="31">
        <f t="shared" si="1"/>
        <v>0.19006680000000001</v>
      </c>
      <c r="K50" s="31">
        <f t="shared" si="2"/>
        <v>1.0231175279999998</v>
      </c>
    </row>
    <row r="51" spans="1:11" x14ac:dyDescent="0.25">
      <c r="A51" s="1">
        <v>3</v>
      </c>
      <c r="B51" s="1">
        <v>7</v>
      </c>
      <c r="C51" t="s">
        <v>54</v>
      </c>
      <c r="D51" s="1">
        <v>21</v>
      </c>
      <c r="E51" s="1">
        <v>10</v>
      </c>
      <c r="F51" s="1" t="s">
        <v>51</v>
      </c>
      <c r="G51">
        <v>3.4636140000000003E-2</v>
      </c>
      <c r="H51" s="31">
        <f t="shared" si="6"/>
        <v>0.15349058090000001</v>
      </c>
      <c r="I51" s="32">
        <f t="shared" si="0"/>
        <v>20</v>
      </c>
      <c r="J51" s="31">
        <f t="shared" si="1"/>
        <v>0.69272280000000008</v>
      </c>
      <c r="K51" s="31">
        <f t="shared" si="2"/>
        <v>3.0698116180000001</v>
      </c>
    </row>
    <row r="52" spans="1:11" x14ac:dyDescent="0.25">
      <c r="A52" s="1">
        <v>3</v>
      </c>
      <c r="B52" s="1">
        <v>8</v>
      </c>
      <c r="C52" t="s">
        <v>54</v>
      </c>
      <c r="D52" s="1">
        <v>18</v>
      </c>
      <c r="E52" s="1">
        <v>8</v>
      </c>
      <c r="F52" s="1" t="s">
        <v>50</v>
      </c>
      <c r="G52">
        <v>2.5446960000000001E-2</v>
      </c>
      <c r="H52" s="31">
        <f t="shared" si="6"/>
        <v>0.1012748939</v>
      </c>
      <c r="I52" s="32">
        <f t="shared" si="0"/>
        <v>20</v>
      </c>
      <c r="J52" s="31">
        <f t="shared" si="1"/>
        <v>0.50893920000000004</v>
      </c>
      <c r="K52" s="31">
        <f t="shared" si="2"/>
        <v>2.0254978779999999</v>
      </c>
    </row>
    <row r="53" spans="1:11" x14ac:dyDescent="0.25">
      <c r="A53" s="1">
        <v>3</v>
      </c>
      <c r="B53" s="1">
        <v>9</v>
      </c>
      <c r="C53" t="s">
        <v>54</v>
      </c>
      <c r="D53" s="1">
        <v>23</v>
      </c>
      <c r="E53" s="1">
        <v>10</v>
      </c>
      <c r="F53" s="1" t="s">
        <v>51</v>
      </c>
      <c r="G53">
        <v>4.1547660000000007E-2</v>
      </c>
      <c r="H53" s="31">
        <f t="shared" si="6"/>
        <v>0.17876550089999999</v>
      </c>
      <c r="I53" s="32">
        <f t="shared" si="0"/>
        <v>20</v>
      </c>
      <c r="J53" s="31">
        <f t="shared" si="1"/>
        <v>0.83095320000000017</v>
      </c>
      <c r="K53" s="31">
        <f t="shared" si="2"/>
        <v>3.5753100179999997</v>
      </c>
    </row>
    <row r="54" spans="1:11" x14ac:dyDescent="0.25">
      <c r="A54" s="1">
        <v>3</v>
      </c>
      <c r="B54" s="1">
        <v>10</v>
      </c>
      <c r="C54" t="s">
        <v>54</v>
      </c>
      <c r="D54" s="1">
        <v>18</v>
      </c>
      <c r="E54" s="1">
        <v>9</v>
      </c>
      <c r="F54" s="1" t="s">
        <v>50</v>
      </c>
      <c r="G54">
        <v>2.5446960000000001E-2</v>
      </c>
      <c r="H54" s="31">
        <f t="shared" si="6"/>
        <v>0.11058065989999999</v>
      </c>
      <c r="I54" s="32">
        <f t="shared" si="0"/>
        <v>20</v>
      </c>
      <c r="J54" s="31">
        <f t="shared" si="1"/>
        <v>0.50893920000000004</v>
      </c>
      <c r="K54" s="31">
        <f t="shared" si="2"/>
        <v>2.2116131979999998</v>
      </c>
    </row>
    <row r="55" spans="1:11" x14ac:dyDescent="0.25">
      <c r="A55" s="1">
        <v>3</v>
      </c>
      <c r="B55" s="1">
        <v>11</v>
      </c>
      <c r="C55" t="s">
        <v>54</v>
      </c>
      <c r="D55" s="1">
        <v>12</v>
      </c>
      <c r="E55" s="1">
        <v>9</v>
      </c>
      <c r="F55" s="1" t="s">
        <v>49</v>
      </c>
      <c r="G55">
        <v>1.130976E-2</v>
      </c>
      <c r="H55" s="31">
        <f t="shared" si="6"/>
        <v>6.4051829899999996E-2</v>
      </c>
      <c r="I55" s="32">
        <f t="shared" si="0"/>
        <v>20</v>
      </c>
      <c r="J55" s="31">
        <f t="shared" si="1"/>
        <v>0.22619520000000001</v>
      </c>
      <c r="K55" s="31">
        <f t="shared" si="2"/>
        <v>1.281036598</v>
      </c>
    </row>
    <row r="56" spans="1:11" x14ac:dyDescent="0.25">
      <c r="A56" s="1">
        <v>3</v>
      </c>
      <c r="B56" s="1">
        <v>12</v>
      </c>
      <c r="C56" t="s">
        <v>54</v>
      </c>
      <c r="D56" s="1">
        <v>13</v>
      </c>
      <c r="E56" s="1">
        <v>9</v>
      </c>
      <c r="F56" s="1" t="s">
        <v>49</v>
      </c>
      <c r="G56">
        <v>1.327326E-2</v>
      </c>
      <c r="H56" s="31">
        <f t="shared" si="6"/>
        <v>7.0514167399999994E-2</v>
      </c>
      <c r="I56" s="32">
        <f t="shared" si="0"/>
        <v>20</v>
      </c>
      <c r="J56" s="31">
        <f t="shared" si="1"/>
        <v>0.26546520000000001</v>
      </c>
      <c r="K56" s="31">
        <f t="shared" si="2"/>
        <v>1.4102833479999999</v>
      </c>
    </row>
    <row r="57" spans="1:11" x14ac:dyDescent="0.25">
      <c r="A57" s="1">
        <v>3</v>
      </c>
      <c r="B57" s="1">
        <v>13</v>
      </c>
      <c r="C57" t="s">
        <v>53</v>
      </c>
      <c r="D57" s="1">
        <v>13</v>
      </c>
      <c r="E57" s="1">
        <v>8</v>
      </c>
      <c r="F57" s="1" t="s">
        <v>49</v>
      </c>
      <c r="G57">
        <v>1.327326E-2</v>
      </c>
      <c r="H57" s="31">
        <f t="shared" si="3"/>
        <v>6.3711647999999996E-2</v>
      </c>
      <c r="I57" s="32">
        <f t="shared" si="0"/>
        <v>20</v>
      </c>
      <c r="J57" s="31">
        <f t="shared" si="1"/>
        <v>0.26546520000000001</v>
      </c>
      <c r="K57" s="31">
        <f t="shared" si="2"/>
        <v>1.27423296</v>
      </c>
    </row>
    <row r="58" spans="1:11" x14ac:dyDescent="0.25">
      <c r="A58" s="1">
        <v>3</v>
      </c>
      <c r="B58" s="1">
        <v>14</v>
      </c>
      <c r="C58" t="s">
        <v>54</v>
      </c>
      <c r="D58" s="1">
        <v>18</v>
      </c>
      <c r="E58" s="1">
        <v>8</v>
      </c>
      <c r="F58" s="1" t="s">
        <v>50</v>
      </c>
      <c r="G58">
        <v>2.5446960000000001E-2</v>
      </c>
      <c r="H58" s="31">
        <f>0.0268287659+0.0000287215*(D58^2)*E58</f>
        <v>0.1012748939</v>
      </c>
      <c r="I58" s="32">
        <f t="shared" si="0"/>
        <v>20</v>
      </c>
      <c r="J58" s="31">
        <f t="shared" si="1"/>
        <v>0.50893920000000004</v>
      </c>
      <c r="K58" s="31">
        <f t="shared" si="2"/>
        <v>2.0254978779999999</v>
      </c>
    </row>
    <row r="59" spans="1:11" x14ac:dyDescent="0.25">
      <c r="A59" s="1">
        <v>3</v>
      </c>
      <c r="B59" s="1">
        <v>15</v>
      </c>
      <c r="C59" t="s">
        <v>53</v>
      </c>
      <c r="D59" s="1">
        <v>11</v>
      </c>
      <c r="E59" s="1">
        <v>7</v>
      </c>
      <c r="F59" s="1" t="s">
        <v>49</v>
      </c>
      <c r="G59">
        <v>9.5033400000000007E-3</v>
      </c>
      <c r="H59" s="31">
        <f t="shared" si="3"/>
        <v>3.9914028000000004E-2</v>
      </c>
      <c r="I59" s="32">
        <f t="shared" si="0"/>
        <v>20</v>
      </c>
      <c r="J59" s="31">
        <f t="shared" si="1"/>
        <v>0.19006680000000001</v>
      </c>
      <c r="K59" s="31">
        <f t="shared" si="2"/>
        <v>0.79828056000000003</v>
      </c>
    </row>
    <row r="60" spans="1:11" x14ac:dyDescent="0.25">
      <c r="A60" s="1">
        <v>3</v>
      </c>
      <c r="B60" s="1">
        <v>16</v>
      </c>
      <c r="C60" t="s">
        <v>58</v>
      </c>
      <c r="D60" s="1">
        <v>18</v>
      </c>
      <c r="E60" s="1">
        <v>7</v>
      </c>
      <c r="F60" s="1" t="s">
        <v>50</v>
      </c>
      <c r="G60">
        <v>2.5446960000000001E-2</v>
      </c>
      <c r="H60" s="31">
        <f t="shared" si="3"/>
        <v>0.106877232</v>
      </c>
      <c r="I60" s="32">
        <f t="shared" si="0"/>
        <v>20</v>
      </c>
      <c r="J60" s="31">
        <f t="shared" si="1"/>
        <v>0.50893920000000004</v>
      </c>
      <c r="K60" s="31">
        <f t="shared" si="2"/>
        <v>2.1375446400000002</v>
      </c>
    </row>
    <row r="61" spans="1:11" x14ac:dyDescent="0.25">
      <c r="A61" s="1">
        <v>3</v>
      </c>
      <c r="B61" s="1">
        <v>17</v>
      </c>
      <c r="C61" t="s">
        <v>58</v>
      </c>
      <c r="D61" s="1">
        <v>10</v>
      </c>
      <c r="E61" s="1">
        <v>5</v>
      </c>
      <c r="F61" s="1" t="s">
        <v>49</v>
      </c>
      <c r="G61">
        <v>7.8539999999999999E-3</v>
      </c>
      <c r="H61" s="31">
        <f t="shared" si="3"/>
        <v>2.3562E-2</v>
      </c>
      <c r="I61" s="32">
        <f t="shared" si="0"/>
        <v>20</v>
      </c>
      <c r="J61" s="31">
        <f t="shared" si="1"/>
        <v>0.15708</v>
      </c>
      <c r="K61" s="31">
        <f t="shared" si="2"/>
        <v>0.47123999999999999</v>
      </c>
    </row>
    <row r="62" spans="1:11" x14ac:dyDescent="0.25">
      <c r="A62" s="1">
        <v>3</v>
      </c>
      <c r="B62" s="1">
        <v>18</v>
      </c>
      <c r="C62" t="s">
        <v>54</v>
      </c>
      <c r="D62" s="1">
        <v>17</v>
      </c>
      <c r="E62" s="1">
        <v>7</v>
      </c>
      <c r="F62" s="1" t="s">
        <v>50</v>
      </c>
      <c r="G62">
        <v>2.2698060000000003E-2</v>
      </c>
      <c r="H62" s="31">
        <f>0.0268287659+0.0000287215*(D62^2)*E62</f>
        <v>8.4932360400000004E-2</v>
      </c>
      <c r="I62" s="32">
        <f t="shared" si="0"/>
        <v>20</v>
      </c>
      <c r="J62" s="31">
        <f t="shared" si="1"/>
        <v>0.45396120000000006</v>
      </c>
      <c r="K62" s="31">
        <f t="shared" si="2"/>
        <v>1.6986472080000001</v>
      </c>
    </row>
    <row r="63" spans="1:11" x14ac:dyDescent="0.25">
      <c r="A63" s="1">
        <v>3</v>
      </c>
      <c r="B63" s="1">
        <v>19</v>
      </c>
      <c r="C63" t="s">
        <v>54</v>
      </c>
      <c r="D63" s="1">
        <v>24</v>
      </c>
      <c r="E63" s="1">
        <v>10</v>
      </c>
      <c r="F63" s="1" t="s">
        <v>51</v>
      </c>
      <c r="G63">
        <v>4.5239040000000001E-2</v>
      </c>
      <c r="H63" s="31">
        <f t="shared" ref="H63:H64" si="7">0.0268287659+0.0000287215*(D63^2)*E63</f>
        <v>0.1922646059</v>
      </c>
      <c r="I63" s="32">
        <f t="shared" si="0"/>
        <v>20</v>
      </c>
      <c r="J63" s="31">
        <f t="shared" si="1"/>
        <v>0.90478080000000005</v>
      </c>
      <c r="K63" s="31">
        <f t="shared" si="2"/>
        <v>3.8452921179999997</v>
      </c>
    </row>
    <row r="64" spans="1:11" x14ac:dyDescent="0.25">
      <c r="A64" s="1">
        <v>3</v>
      </c>
      <c r="B64" s="1">
        <v>20</v>
      </c>
      <c r="C64" t="s">
        <v>54</v>
      </c>
      <c r="D64" s="1">
        <v>21</v>
      </c>
      <c r="E64" s="1">
        <v>8</v>
      </c>
      <c r="F64" s="1" t="s">
        <v>51</v>
      </c>
      <c r="G64">
        <v>3.4636140000000003E-2</v>
      </c>
      <c r="H64" s="31">
        <f t="shared" si="7"/>
        <v>0.12815821790000001</v>
      </c>
      <c r="I64" s="32">
        <f t="shared" si="0"/>
        <v>20</v>
      </c>
      <c r="J64" s="31">
        <f t="shared" si="1"/>
        <v>0.69272280000000008</v>
      </c>
      <c r="K64" s="31">
        <f t="shared" si="2"/>
        <v>2.5631643580000003</v>
      </c>
    </row>
    <row r="65" spans="1:11" x14ac:dyDescent="0.25">
      <c r="A65" s="1">
        <v>3</v>
      </c>
      <c r="B65" s="1">
        <v>21</v>
      </c>
      <c r="C65" t="s">
        <v>59</v>
      </c>
      <c r="D65" s="1">
        <v>12</v>
      </c>
      <c r="E65" s="1">
        <v>6</v>
      </c>
      <c r="F65" s="1" t="s">
        <v>49</v>
      </c>
      <c r="G65">
        <v>1.130976E-2</v>
      </c>
      <c r="H65" s="31">
        <f t="shared" si="3"/>
        <v>4.0715135999999999E-2</v>
      </c>
      <c r="I65" s="32">
        <f t="shared" si="0"/>
        <v>20</v>
      </c>
      <c r="J65" s="31">
        <f t="shared" si="1"/>
        <v>0.22619520000000001</v>
      </c>
      <c r="K65" s="31">
        <f t="shared" si="2"/>
        <v>0.81430271999999992</v>
      </c>
    </row>
    <row r="66" spans="1:11" x14ac:dyDescent="0.25">
      <c r="A66" s="1">
        <v>3</v>
      </c>
      <c r="B66" s="1">
        <v>22</v>
      </c>
      <c r="C66" t="s">
        <v>54</v>
      </c>
      <c r="D66" s="1">
        <v>23</v>
      </c>
      <c r="E66" s="1">
        <v>9</v>
      </c>
      <c r="F66" s="1" t="s">
        <v>51</v>
      </c>
      <c r="G66">
        <v>4.1547660000000007E-2</v>
      </c>
      <c r="H66" s="31">
        <f>0.0268287659+0.0000287215*(D66^2)*E66</f>
        <v>0.16357182739999998</v>
      </c>
      <c r="I66" s="32">
        <f t="shared" si="0"/>
        <v>20</v>
      </c>
      <c r="J66" s="31">
        <f t="shared" si="1"/>
        <v>0.83095320000000017</v>
      </c>
      <c r="K66" s="31">
        <f t="shared" si="2"/>
        <v>3.2714365479999996</v>
      </c>
    </row>
    <row r="67" spans="1:11" x14ac:dyDescent="0.25">
      <c r="A67" s="1">
        <v>3</v>
      </c>
      <c r="B67" s="1">
        <v>23</v>
      </c>
      <c r="C67" t="s">
        <v>54</v>
      </c>
      <c r="D67" s="1">
        <v>18</v>
      </c>
      <c r="E67" s="1">
        <v>9</v>
      </c>
      <c r="F67" s="1" t="s">
        <v>50</v>
      </c>
      <c r="G67">
        <v>2.5446960000000001E-2</v>
      </c>
      <c r="H67" s="31">
        <f>0.0268287659+0.0000287215*(D67^2)*E67</f>
        <v>0.11058065989999999</v>
      </c>
      <c r="I67" s="32">
        <f t="shared" si="0"/>
        <v>20</v>
      </c>
      <c r="J67" s="31">
        <f t="shared" si="1"/>
        <v>0.50893920000000004</v>
      </c>
      <c r="K67" s="31">
        <f t="shared" si="2"/>
        <v>2.2116131979999998</v>
      </c>
    </row>
    <row r="68" spans="1:11" x14ac:dyDescent="0.25">
      <c r="A68" s="1">
        <v>3</v>
      </c>
      <c r="B68" s="1">
        <v>24</v>
      </c>
      <c r="C68" t="s">
        <v>58</v>
      </c>
      <c r="D68" s="1">
        <v>12</v>
      </c>
      <c r="E68" s="1">
        <v>6</v>
      </c>
      <c r="F68" s="1" t="s">
        <v>49</v>
      </c>
      <c r="G68">
        <v>1.130976E-2</v>
      </c>
      <c r="H68" s="31">
        <f t="shared" ref="H68:H131" si="8">G68*E68*0.6</f>
        <v>4.0715135999999999E-2</v>
      </c>
      <c r="I68" s="32">
        <f t="shared" ref="I68:I131" si="9">10000/500</f>
        <v>20</v>
      </c>
      <c r="J68" s="31">
        <f t="shared" ref="J68:J131" si="10">G68*I68</f>
        <v>0.22619520000000001</v>
      </c>
      <c r="K68" s="31">
        <f t="shared" ref="K68:K131" si="11">H68*I68</f>
        <v>0.81430271999999992</v>
      </c>
    </row>
    <row r="69" spans="1:11" x14ac:dyDescent="0.25">
      <c r="A69" s="1">
        <v>3</v>
      </c>
      <c r="B69" s="1">
        <v>25</v>
      </c>
      <c r="C69" t="s">
        <v>54</v>
      </c>
      <c r="D69" s="1">
        <v>16</v>
      </c>
      <c r="E69" s="1">
        <v>7</v>
      </c>
      <c r="F69" s="1" t="s">
        <v>50</v>
      </c>
      <c r="G69">
        <v>2.0106240000000001E-2</v>
      </c>
      <c r="H69" s="31">
        <f>0.0268287659+0.0000287215*(D69^2)*E69</f>
        <v>7.8297693899999993E-2</v>
      </c>
      <c r="I69" s="32">
        <f t="shared" si="9"/>
        <v>20</v>
      </c>
      <c r="J69" s="31">
        <f t="shared" si="10"/>
        <v>0.4021248</v>
      </c>
      <c r="K69" s="31">
        <f t="shared" si="11"/>
        <v>1.5659538779999997</v>
      </c>
    </row>
    <row r="70" spans="1:11" x14ac:dyDescent="0.25">
      <c r="A70" s="1">
        <v>4</v>
      </c>
      <c r="B70" s="1">
        <v>1</v>
      </c>
      <c r="C70" t="s">
        <v>54</v>
      </c>
      <c r="D70" s="1">
        <v>25</v>
      </c>
      <c r="E70" s="1">
        <v>10</v>
      </c>
      <c r="F70" s="1" t="s">
        <v>11</v>
      </c>
      <c r="G70">
        <v>4.9087499999999999E-2</v>
      </c>
      <c r="H70" s="31">
        <f t="shared" ref="H70:H71" si="12">0.0268287659+0.0000287215*(D70^2)*E70</f>
        <v>0.20633814089999999</v>
      </c>
      <c r="I70" s="32">
        <f t="shared" si="9"/>
        <v>20</v>
      </c>
      <c r="J70" s="31">
        <f t="shared" si="10"/>
        <v>0.98175000000000001</v>
      </c>
      <c r="K70" s="31">
        <f t="shared" si="11"/>
        <v>4.1267628179999996</v>
      </c>
    </row>
    <row r="71" spans="1:11" x14ac:dyDescent="0.25">
      <c r="A71" s="1">
        <v>4</v>
      </c>
      <c r="B71" s="1">
        <v>2</v>
      </c>
      <c r="C71" t="s">
        <v>54</v>
      </c>
      <c r="D71" s="1">
        <v>23</v>
      </c>
      <c r="E71" s="1">
        <v>10</v>
      </c>
      <c r="F71" s="1" t="s">
        <v>51</v>
      </c>
      <c r="G71">
        <v>4.1547660000000007E-2</v>
      </c>
      <c r="H71" s="31">
        <f t="shared" si="12"/>
        <v>0.17876550089999999</v>
      </c>
      <c r="I71" s="32">
        <f t="shared" si="9"/>
        <v>20</v>
      </c>
      <c r="J71" s="31">
        <f t="shared" si="10"/>
        <v>0.83095320000000017</v>
      </c>
      <c r="K71" s="31">
        <f t="shared" si="11"/>
        <v>3.5753100179999997</v>
      </c>
    </row>
    <row r="72" spans="1:11" x14ac:dyDescent="0.25">
      <c r="A72" s="1">
        <v>4</v>
      </c>
      <c r="B72" s="1">
        <v>3</v>
      </c>
      <c r="C72" t="s">
        <v>53</v>
      </c>
      <c r="D72" s="1">
        <v>10</v>
      </c>
      <c r="E72" s="1">
        <v>4</v>
      </c>
      <c r="F72" s="1" t="s">
        <v>49</v>
      </c>
      <c r="G72">
        <v>7.8539999999999999E-3</v>
      </c>
      <c r="H72" s="31">
        <f t="shared" si="8"/>
        <v>1.8849599999999998E-2</v>
      </c>
      <c r="I72" s="32">
        <f t="shared" si="9"/>
        <v>20</v>
      </c>
      <c r="J72" s="31">
        <f t="shared" si="10"/>
        <v>0.15708</v>
      </c>
      <c r="K72" s="31">
        <f t="shared" si="11"/>
        <v>0.37699199999999994</v>
      </c>
    </row>
    <row r="73" spans="1:11" x14ac:dyDescent="0.25">
      <c r="A73" s="1">
        <v>4</v>
      </c>
      <c r="B73" s="1">
        <v>4</v>
      </c>
      <c r="C73" t="s">
        <v>54</v>
      </c>
      <c r="D73" s="1">
        <v>17</v>
      </c>
      <c r="E73" s="1">
        <v>6</v>
      </c>
      <c r="F73" s="1" t="s">
        <v>50</v>
      </c>
      <c r="G73">
        <v>2.2698060000000003E-2</v>
      </c>
      <c r="H73" s="31">
        <f>0.0268287659+0.0000287215*(D73^2)*E73</f>
        <v>7.6631846899999995E-2</v>
      </c>
      <c r="I73" s="32">
        <f t="shared" si="9"/>
        <v>20</v>
      </c>
      <c r="J73" s="31">
        <f t="shared" si="10"/>
        <v>0.45396120000000006</v>
      </c>
      <c r="K73" s="31">
        <f t="shared" si="11"/>
        <v>1.532636938</v>
      </c>
    </row>
    <row r="74" spans="1:11" x14ac:dyDescent="0.25">
      <c r="A74" s="1">
        <v>4</v>
      </c>
      <c r="B74" s="1">
        <v>5</v>
      </c>
      <c r="C74" t="s">
        <v>54</v>
      </c>
      <c r="D74" s="1">
        <v>15</v>
      </c>
      <c r="E74" s="1">
        <v>7</v>
      </c>
      <c r="F74" s="1" t="s">
        <v>50</v>
      </c>
      <c r="G74">
        <v>1.76715E-2</v>
      </c>
      <c r="H74" s="31">
        <f>0.0268287659+0.0000287215*(D74^2)*E74</f>
        <v>7.2065128399999998E-2</v>
      </c>
      <c r="I74" s="32">
        <f t="shared" si="9"/>
        <v>20</v>
      </c>
      <c r="J74" s="31">
        <f t="shared" si="10"/>
        <v>0.35343000000000002</v>
      </c>
      <c r="K74" s="31">
        <f t="shared" si="11"/>
        <v>1.441302568</v>
      </c>
    </row>
    <row r="75" spans="1:11" x14ac:dyDescent="0.25">
      <c r="A75" s="1">
        <v>4</v>
      </c>
      <c r="B75" s="1">
        <v>6</v>
      </c>
      <c r="C75" t="s">
        <v>53</v>
      </c>
      <c r="D75" s="1">
        <v>12</v>
      </c>
      <c r="E75" s="1">
        <v>7</v>
      </c>
      <c r="F75" s="1" t="s">
        <v>49</v>
      </c>
      <c r="G75">
        <v>1.130976E-2</v>
      </c>
      <c r="H75" s="31">
        <f t="shared" si="8"/>
        <v>4.7500991999999999E-2</v>
      </c>
      <c r="I75" s="32">
        <f t="shared" si="9"/>
        <v>20</v>
      </c>
      <c r="J75" s="31">
        <f t="shared" si="10"/>
        <v>0.22619520000000001</v>
      </c>
      <c r="K75" s="31">
        <f t="shared" si="11"/>
        <v>0.95001983999999995</v>
      </c>
    </row>
    <row r="76" spans="1:11" x14ac:dyDescent="0.25">
      <c r="A76" s="1">
        <v>4</v>
      </c>
      <c r="B76" s="1">
        <v>7</v>
      </c>
      <c r="C76" t="s">
        <v>54</v>
      </c>
      <c r="D76" s="1">
        <v>12</v>
      </c>
      <c r="E76" s="1">
        <v>7</v>
      </c>
      <c r="F76" s="1" t="s">
        <v>49</v>
      </c>
      <c r="G76">
        <v>1.130976E-2</v>
      </c>
      <c r="H76" s="31">
        <f>0.0268287659+0.0000287215*(D76^2)*E76</f>
        <v>5.5780037899999996E-2</v>
      </c>
      <c r="I76" s="32">
        <f t="shared" si="9"/>
        <v>20</v>
      </c>
      <c r="J76" s="31">
        <f t="shared" si="10"/>
        <v>0.22619520000000001</v>
      </c>
      <c r="K76" s="31">
        <f t="shared" si="11"/>
        <v>1.1156007579999998</v>
      </c>
    </row>
    <row r="77" spans="1:11" x14ac:dyDescent="0.25">
      <c r="A77" s="1">
        <v>4</v>
      </c>
      <c r="B77" s="1">
        <v>8</v>
      </c>
      <c r="C77" t="s">
        <v>54</v>
      </c>
      <c r="D77" s="1">
        <v>13</v>
      </c>
      <c r="E77" s="1">
        <v>7</v>
      </c>
      <c r="F77" s="1" t="s">
        <v>49</v>
      </c>
      <c r="G77">
        <v>1.327326E-2</v>
      </c>
      <c r="H77" s="31">
        <f>0.0268287659+0.0000287215*(D77^2)*E77</f>
        <v>6.0806300399999999E-2</v>
      </c>
      <c r="I77" s="32">
        <f t="shared" si="9"/>
        <v>20</v>
      </c>
      <c r="J77" s="31">
        <f t="shared" si="10"/>
        <v>0.26546520000000001</v>
      </c>
      <c r="K77" s="31">
        <f t="shared" si="11"/>
        <v>1.216126008</v>
      </c>
    </row>
    <row r="78" spans="1:11" x14ac:dyDescent="0.25">
      <c r="A78" s="1">
        <v>4</v>
      </c>
      <c r="B78" s="1">
        <v>9</v>
      </c>
      <c r="C78" t="s">
        <v>59</v>
      </c>
      <c r="D78" s="1">
        <v>17</v>
      </c>
      <c r="E78" s="1">
        <v>6</v>
      </c>
      <c r="F78" s="1" t="s">
        <v>50</v>
      </c>
      <c r="G78">
        <v>2.2698060000000003E-2</v>
      </c>
      <c r="H78" s="31">
        <f t="shared" si="8"/>
        <v>8.1713015999999999E-2</v>
      </c>
      <c r="I78" s="32">
        <f t="shared" si="9"/>
        <v>20</v>
      </c>
      <c r="J78" s="31">
        <f t="shared" si="10"/>
        <v>0.45396120000000006</v>
      </c>
      <c r="K78" s="31">
        <f t="shared" si="11"/>
        <v>1.6342603200000001</v>
      </c>
    </row>
    <row r="79" spans="1:11" x14ac:dyDescent="0.25">
      <c r="A79" s="1">
        <v>4</v>
      </c>
      <c r="B79" s="1">
        <v>10</v>
      </c>
      <c r="C79" t="s">
        <v>55</v>
      </c>
      <c r="D79" s="1">
        <v>10</v>
      </c>
      <c r="E79" s="1">
        <v>6</v>
      </c>
      <c r="F79" s="1" t="s">
        <v>49</v>
      </c>
      <c r="G79">
        <v>7.8539999999999999E-3</v>
      </c>
      <c r="H79" s="31">
        <f t="shared" si="8"/>
        <v>2.8274399999999998E-2</v>
      </c>
      <c r="I79" s="32">
        <f t="shared" si="9"/>
        <v>20</v>
      </c>
      <c r="J79" s="31">
        <f t="shared" si="10"/>
        <v>0.15708</v>
      </c>
      <c r="K79" s="31">
        <f t="shared" si="11"/>
        <v>0.56548799999999999</v>
      </c>
    </row>
    <row r="80" spans="1:11" x14ac:dyDescent="0.25">
      <c r="A80" s="1">
        <v>4</v>
      </c>
      <c r="B80" s="1">
        <v>11</v>
      </c>
      <c r="C80" t="s">
        <v>57</v>
      </c>
      <c r="D80" s="1">
        <v>24</v>
      </c>
      <c r="E80" s="1">
        <v>13</v>
      </c>
      <c r="F80" s="1" t="s">
        <v>51</v>
      </c>
      <c r="G80">
        <v>4.5239040000000001E-2</v>
      </c>
      <c r="H80" s="31">
        <f t="shared" ref="H80:H81" si="13">-0.0229946375+0.0000277515*(D80^2)*E80</f>
        <v>0.18480859450000001</v>
      </c>
      <c r="I80" s="32">
        <f t="shared" si="9"/>
        <v>20</v>
      </c>
      <c r="J80" s="31">
        <f t="shared" si="10"/>
        <v>0.90478080000000005</v>
      </c>
      <c r="K80" s="31">
        <f t="shared" si="11"/>
        <v>3.69617189</v>
      </c>
    </row>
    <row r="81" spans="1:11" x14ac:dyDescent="0.25">
      <c r="A81" s="1">
        <v>4</v>
      </c>
      <c r="B81" s="1">
        <v>12</v>
      </c>
      <c r="C81" t="s">
        <v>57</v>
      </c>
      <c r="D81" s="1">
        <v>20</v>
      </c>
      <c r="E81" s="1">
        <v>9</v>
      </c>
      <c r="F81" s="1" t="s">
        <v>51</v>
      </c>
      <c r="G81">
        <v>3.1415999999999999E-2</v>
      </c>
      <c r="H81" s="31">
        <f t="shared" si="13"/>
        <v>7.6910762500000007E-2</v>
      </c>
      <c r="I81" s="32">
        <f t="shared" si="9"/>
        <v>20</v>
      </c>
      <c r="J81" s="31">
        <f t="shared" si="10"/>
        <v>0.62831999999999999</v>
      </c>
      <c r="K81" s="31">
        <f t="shared" si="11"/>
        <v>1.5382152500000001</v>
      </c>
    </row>
    <row r="82" spans="1:11" x14ac:dyDescent="0.25">
      <c r="A82" s="1">
        <v>4</v>
      </c>
      <c r="B82" s="1">
        <v>13</v>
      </c>
      <c r="C82" t="s">
        <v>59</v>
      </c>
      <c r="D82" s="1">
        <v>11</v>
      </c>
      <c r="E82" s="1">
        <v>5</v>
      </c>
      <c r="F82" s="1" t="s">
        <v>49</v>
      </c>
      <c r="G82">
        <v>9.5033400000000007E-3</v>
      </c>
      <c r="H82" s="31">
        <f t="shared" si="8"/>
        <v>2.8510020000000001E-2</v>
      </c>
      <c r="I82" s="32">
        <f t="shared" si="9"/>
        <v>20</v>
      </c>
      <c r="J82" s="31">
        <f t="shared" si="10"/>
        <v>0.19006680000000001</v>
      </c>
      <c r="K82" s="31">
        <f t="shared" si="11"/>
        <v>0.57020040000000005</v>
      </c>
    </row>
    <row r="83" spans="1:11" x14ac:dyDescent="0.25">
      <c r="A83" s="1">
        <v>4</v>
      </c>
      <c r="B83" s="1">
        <v>14</v>
      </c>
      <c r="C83" t="s">
        <v>55</v>
      </c>
      <c r="D83" s="1">
        <v>10</v>
      </c>
      <c r="E83" s="1">
        <v>6</v>
      </c>
      <c r="F83" s="1" t="s">
        <v>49</v>
      </c>
      <c r="G83">
        <v>7.8539999999999999E-3</v>
      </c>
      <c r="H83" s="31">
        <f t="shared" si="8"/>
        <v>2.8274399999999998E-2</v>
      </c>
      <c r="I83" s="32">
        <f t="shared" si="9"/>
        <v>20</v>
      </c>
      <c r="J83" s="31">
        <f t="shared" si="10"/>
        <v>0.15708</v>
      </c>
      <c r="K83" s="31">
        <f t="shared" si="11"/>
        <v>0.56548799999999999</v>
      </c>
    </row>
    <row r="84" spans="1:11" x14ac:dyDescent="0.25">
      <c r="A84" s="1">
        <v>4</v>
      </c>
      <c r="B84" s="1">
        <v>15</v>
      </c>
      <c r="C84" t="s">
        <v>59</v>
      </c>
      <c r="D84" s="1">
        <v>12</v>
      </c>
      <c r="E84" s="1">
        <v>7</v>
      </c>
      <c r="F84" s="1" t="s">
        <v>49</v>
      </c>
      <c r="G84">
        <v>1.130976E-2</v>
      </c>
      <c r="H84" s="31">
        <f t="shared" si="8"/>
        <v>4.7500991999999999E-2</v>
      </c>
      <c r="I84" s="32">
        <f t="shared" si="9"/>
        <v>20</v>
      </c>
      <c r="J84" s="31">
        <f t="shared" si="10"/>
        <v>0.22619520000000001</v>
      </c>
      <c r="K84" s="31">
        <f t="shared" si="11"/>
        <v>0.95001983999999995</v>
      </c>
    </row>
    <row r="85" spans="1:11" x14ac:dyDescent="0.25">
      <c r="A85" s="1">
        <v>4</v>
      </c>
      <c r="B85" s="1">
        <v>16</v>
      </c>
      <c r="C85" t="s">
        <v>54</v>
      </c>
      <c r="D85" s="1">
        <v>18</v>
      </c>
      <c r="E85" s="1">
        <v>10</v>
      </c>
      <c r="F85" s="1" t="s">
        <v>50</v>
      </c>
      <c r="G85">
        <v>2.5446960000000001E-2</v>
      </c>
      <c r="H85" s="31">
        <f>0.0268287659+0.0000287215*(D85^2)*E85</f>
        <v>0.1198864259</v>
      </c>
      <c r="I85" s="32">
        <f t="shared" si="9"/>
        <v>20</v>
      </c>
      <c r="J85" s="31">
        <f t="shared" si="10"/>
        <v>0.50893920000000004</v>
      </c>
      <c r="K85" s="31">
        <f t="shared" si="11"/>
        <v>2.3977285180000001</v>
      </c>
    </row>
    <row r="86" spans="1:11" x14ac:dyDescent="0.25">
      <c r="A86" s="1">
        <v>4</v>
      </c>
      <c r="B86" s="1">
        <v>17</v>
      </c>
      <c r="C86" t="s">
        <v>54</v>
      </c>
      <c r="D86" s="1">
        <v>17</v>
      </c>
      <c r="E86" s="1">
        <v>8</v>
      </c>
      <c r="F86" s="1" t="s">
        <v>50</v>
      </c>
      <c r="G86">
        <v>2.2698060000000003E-2</v>
      </c>
      <c r="H86" s="31">
        <f t="shared" ref="H86:H87" si="14">0.0268287659+0.0000287215*(D86^2)*E86</f>
        <v>9.3232873899999999E-2</v>
      </c>
      <c r="I86" s="32">
        <f t="shared" si="9"/>
        <v>20</v>
      </c>
      <c r="J86" s="31">
        <f t="shared" si="10"/>
        <v>0.45396120000000006</v>
      </c>
      <c r="K86" s="31">
        <f t="shared" si="11"/>
        <v>1.864657478</v>
      </c>
    </row>
    <row r="87" spans="1:11" x14ac:dyDescent="0.25">
      <c r="A87" s="1">
        <v>4</v>
      </c>
      <c r="B87" s="1">
        <v>18</v>
      </c>
      <c r="C87" t="s">
        <v>54</v>
      </c>
      <c r="D87" s="1">
        <v>17</v>
      </c>
      <c r="E87" s="1">
        <v>8</v>
      </c>
      <c r="F87" s="1" t="s">
        <v>50</v>
      </c>
      <c r="G87">
        <v>2.2698060000000003E-2</v>
      </c>
      <c r="H87" s="31">
        <f t="shared" si="14"/>
        <v>9.3232873899999999E-2</v>
      </c>
      <c r="I87" s="32">
        <f t="shared" si="9"/>
        <v>20</v>
      </c>
      <c r="J87" s="31">
        <f t="shared" si="10"/>
        <v>0.45396120000000006</v>
      </c>
      <c r="K87" s="31">
        <f t="shared" si="11"/>
        <v>1.864657478</v>
      </c>
    </row>
    <row r="88" spans="1:11" x14ac:dyDescent="0.25">
      <c r="A88" s="1">
        <v>4</v>
      </c>
      <c r="B88" s="1">
        <v>19</v>
      </c>
      <c r="C88" t="s">
        <v>55</v>
      </c>
      <c r="D88" s="1">
        <v>12</v>
      </c>
      <c r="E88" s="1">
        <v>7</v>
      </c>
      <c r="F88" s="1" t="s">
        <v>49</v>
      </c>
      <c r="G88">
        <v>1.130976E-2</v>
      </c>
      <c r="H88" s="31">
        <f t="shared" si="8"/>
        <v>4.7500991999999999E-2</v>
      </c>
      <c r="I88" s="32">
        <f t="shared" si="9"/>
        <v>20</v>
      </c>
      <c r="J88" s="31">
        <f t="shared" si="10"/>
        <v>0.22619520000000001</v>
      </c>
      <c r="K88" s="31">
        <f t="shared" si="11"/>
        <v>0.95001983999999995</v>
      </c>
    </row>
    <row r="89" spans="1:11" x14ac:dyDescent="0.25">
      <c r="A89" s="1">
        <v>4</v>
      </c>
      <c r="B89" s="1">
        <v>20</v>
      </c>
      <c r="C89" t="s">
        <v>53</v>
      </c>
      <c r="D89" s="1">
        <v>10</v>
      </c>
      <c r="E89" s="1">
        <v>6</v>
      </c>
      <c r="F89" s="1" t="s">
        <v>49</v>
      </c>
      <c r="G89">
        <v>7.8539999999999999E-3</v>
      </c>
      <c r="H89" s="31">
        <f t="shared" si="8"/>
        <v>2.8274399999999998E-2</v>
      </c>
      <c r="I89" s="32">
        <f t="shared" si="9"/>
        <v>20</v>
      </c>
      <c r="J89" s="31">
        <f t="shared" si="10"/>
        <v>0.15708</v>
      </c>
      <c r="K89" s="31">
        <f t="shared" si="11"/>
        <v>0.56548799999999999</v>
      </c>
    </row>
    <row r="90" spans="1:11" x14ac:dyDescent="0.25">
      <c r="A90" s="1">
        <v>4</v>
      </c>
      <c r="B90" s="1">
        <v>21</v>
      </c>
      <c r="C90" t="s">
        <v>54</v>
      </c>
      <c r="D90" s="1">
        <v>15</v>
      </c>
      <c r="E90" s="1">
        <v>7</v>
      </c>
      <c r="F90" s="1" t="s">
        <v>50</v>
      </c>
      <c r="G90">
        <v>1.76715E-2</v>
      </c>
      <c r="H90" s="31">
        <f>0.0268287659+0.0000287215*(D90^2)*E90</f>
        <v>7.2065128399999998E-2</v>
      </c>
      <c r="I90" s="32">
        <f t="shared" si="9"/>
        <v>20</v>
      </c>
      <c r="J90" s="31">
        <f t="shared" si="10"/>
        <v>0.35343000000000002</v>
      </c>
      <c r="K90" s="31">
        <f t="shared" si="11"/>
        <v>1.441302568</v>
      </c>
    </row>
    <row r="91" spans="1:11" x14ac:dyDescent="0.25">
      <c r="A91" s="1">
        <v>4</v>
      </c>
      <c r="B91" s="1">
        <v>22</v>
      </c>
      <c r="C91" t="s">
        <v>53</v>
      </c>
      <c r="D91" s="1">
        <v>17</v>
      </c>
      <c r="E91" s="1">
        <v>7</v>
      </c>
      <c r="F91" s="1" t="s">
        <v>50</v>
      </c>
      <c r="G91">
        <v>2.2698060000000003E-2</v>
      </c>
      <c r="H91" s="31">
        <f t="shared" si="8"/>
        <v>9.5331852000000009E-2</v>
      </c>
      <c r="I91" s="32">
        <f t="shared" si="9"/>
        <v>20</v>
      </c>
      <c r="J91" s="31">
        <f t="shared" si="10"/>
        <v>0.45396120000000006</v>
      </c>
      <c r="K91" s="31">
        <f t="shared" si="11"/>
        <v>1.9066370400000001</v>
      </c>
    </row>
    <row r="92" spans="1:11" x14ac:dyDescent="0.25">
      <c r="A92" s="1">
        <v>4</v>
      </c>
      <c r="B92" s="1">
        <v>23</v>
      </c>
      <c r="C92" t="s">
        <v>55</v>
      </c>
      <c r="D92" s="1">
        <v>11</v>
      </c>
      <c r="E92" s="1">
        <v>7</v>
      </c>
      <c r="F92" s="1" t="s">
        <v>49</v>
      </c>
      <c r="G92">
        <v>9.5033400000000007E-3</v>
      </c>
      <c r="H92" s="31">
        <f t="shared" si="8"/>
        <v>3.9914028000000004E-2</v>
      </c>
      <c r="I92" s="32">
        <f t="shared" si="9"/>
        <v>20</v>
      </c>
      <c r="J92" s="31">
        <f t="shared" si="10"/>
        <v>0.19006680000000001</v>
      </c>
      <c r="K92" s="31">
        <f t="shared" si="11"/>
        <v>0.79828056000000003</v>
      </c>
    </row>
    <row r="93" spans="1:11" x14ac:dyDescent="0.25">
      <c r="A93" s="1">
        <v>4</v>
      </c>
      <c r="B93" s="1">
        <v>24</v>
      </c>
      <c r="C93" t="s">
        <v>54</v>
      </c>
      <c r="D93" s="1">
        <v>10</v>
      </c>
      <c r="E93" s="1">
        <v>6</v>
      </c>
      <c r="F93" s="1" t="s">
        <v>49</v>
      </c>
      <c r="G93">
        <v>7.8539999999999999E-3</v>
      </c>
      <c r="H93" s="31">
        <f>0.0268287659+0.0000287215*(D93^2)*E93</f>
        <v>4.4061665899999998E-2</v>
      </c>
      <c r="I93" s="32">
        <f t="shared" si="9"/>
        <v>20</v>
      </c>
      <c r="J93" s="31">
        <f t="shared" si="10"/>
        <v>0.15708</v>
      </c>
      <c r="K93" s="31">
        <f t="shared" si="11"/>
        <v>0.88123331799999993</v>
      </c>
    </row>
    <row r="94" spans="1:11" x14ac:dyDescent="0.25">
      <c r="A94" s="1">
        <v>4</v>
      </c>
      <c r="B94" s="1">
        <v>25</v>
      </c>
      <c r="C94" t="s">
        <v>56</v>
      </c>
      <c r="D94" s="1">
        <v>16</v>
      </c>
      <c r="E94" s="1">
        <v>8</v>
      </c>
      <c r="F94" s="1" t="s">
        <v>50</v>
      </c>
      <c r="G94">
        <v>2.0106240000000001E-2</v>
      </c>
      <c r="H94" s="31">
        <f t="shared" si="8"/>
        <v>9.6509951999999996E-2</v>
      </c>
      <c r="I94" s="32">
        <f t="shared" si="9"/>
        <v>20</v>
      </c>
      <c r="J94" s="31">
        <f t="shared" si="10"/>
        <v>0.4021248</v>
      </c>
      <c r="K94" s="31">
        <f t="shared" si="11"/>
        <v>1.93019904</v>
      </c>
    </row>
    <row r="95" spans="1:11" x14ac:dyDescent="0.25">
      <c r="A95" s="1">
        <v>4</v>
      </c>
      <c r="B95" s="1">
        <v>26</v>
      </c>
      <c r="C95" t="s">
        <v>54</v>
      </c>
      <c r="D95" s="1">
        <v>16</v>
      </c>
      <c r="E95" s="1">
        <v>8</v>
      </c>
      <c r="F95" s="1" t="s">
        <v>50</v>
      </c>
      <c r="G95">
        <v>2.0106240000000001E-2</v>
      </c>
      <c r="H95" s="31">
        <f t="shared" ref="H95:H96" si="15">0.0268287659+0.0000287215*(D95^2)*E95</f>
        <v>8.5650397899999994E-2</v>
      </c>
      <c r="I95" s="32">
        <f t="shared" si="9"/>
        <v>20</v>
      </c>
      <c r="J95" s="31">
        <f t="shared" si="10"/>
        <v>0.4021248</v>
      </c>
      <c r="K95" s="31">
        <f t="shared" si="11"/>
        <v>1.7130079579999999</v>
      </c>
    </row>
    <row r="96" spans="1:11" x14ac:dyDescent="0.25">
      <c r="A96" s="1">
        <v>4</v>
      </c>
      <c r="B96" s="1">
        <v>27</v>
      </c>
      <c r="C96" t="s">
        <v>54</v>
      </c>
      <c r="D96" s="1">
        <v>12</v>
      </c>
      <c r="E96" s="1">
        <v>6</v>
      </c>
      <c r="F96" s="1" t="s">
        <v>49</v>
      </c>
      <c r="G96">
        <v>1.130976E-2</v>
      </c>
      <c r="H96" s="31">
        <f t="shared" si="15"/>
        <v>5.1644141899999996E-2</v>
      </c>
      <c r="I96" s="32">
        <f t="shared" si="9"/>
        <v>20</v>
      </c>
      <c r="J96" s="31">
        <f t="shared" si="10"/>
        <v>0.22619520000000001</v>
      </c>
      <c r="K96" s="31">
        <f t="shared" si="11"/>
        <v>1.0328828379999999</v>
      </c>
    </row>
    <row r="97" spans="1:11" x14ac:dyDescent="0.25">
      <c r="A97" s="1">
        <v>4</v>
      </c>
      <c r="B97" s="1">
        <v>28</v>
      </c>
      <c r="C97" t="s">
        <v>59</v>
      </c>
      <c r="D97" s="1">
        <v>16</v>
      </c>
      <c r="E97" s="1">
        <v>8</v>
      </c>
      <c r="F97" s="1" t="s">
        <v>50</v>
      </c>
      <c r="G97">
        <v>2.0106240000000001E-2</v>
      </c>
      <c r="H97" s="31">
        <f t="shared" si="8"/>
        <v>9.6509951999999996E-2</v>
      </c>
      <c r="I97" s="32">
        <f t="shared" si="9"/>
        <v>20</v>
      </c>
      <c r="J97" s="31">
        <f t="shared" si="10"/>
        <v>0.4021248</v>
      </c>
      <c r="K97" s="31">
        <f t="shared" si="11"/>
        <v>1.93019904</v>
      </c>
    </row>
    <row r="98" spans="1:11" x14ac:dyDescent="0.25">
      <c r="A98" s="1">
        <v>4</v>
      </c>
      <c r="B98" s="1">
        <v>29</v>
      </c>
      <c r="C98" t="s">
        <v>55</v>
      </c>
      <c r="D98" s="1">
        <v>10</v>
      </c>
      <c r="E98" s="1">
        <v>8</v>
      </c>
      <c r="F98" s="1" t="s">
        <v>49</v>
      </c>
      <c r="G98">
        <v>7.8539999999999999E-3</v>
      </c>
      <c r="H98" s="31">
        <f t="shared" si="8"/>
        <v>3.7699199999999995E-2</v>
      </c>
      <c r="I98" s="32">
        <f t="shared" si="9"/>
        <v>20</v>
      </c>
      <c r="J98" s="31">
        <f t="shared" si="10"/>
        <v>0.15708</v>
      </c>
      <c r="K98" s="31">
        <f t="shared" si="11"/>
        <v>0.75398399999999988</v>
      </c>
    </row>
    <row r="99" spans="1:11" x14ac:dyDescent="0.25">
      <c r="A99" s="1">
        <v>4</v>
      </c>
      <c r="B99" s="1">
        <v>30</v>
      </c>
      <c r="C99" t="s">
        <v>54</v>
      </c>
      <c r="D99" s="1">
        <v>13</v>
      </c>
      <c r="E99" s="1">
        <v>6</v>
      </c>
      <c r="F99" s="1" t="s">
        <v>49</v>
      </c>
      <c r="G99">
        <v>1.327326E-2</v>
      </c>
      <c r="H99" s="31">
        <f t="shared" ref="H99" si="16">0.0268287659+0.0000287215*(D99^2)*E99</f>
        <v>5.5952366899999995E-2</v>
      </c>
      <c r="I99" s="32">
        <f t="shared" si="9"/>
        <v>20</v>
      </c>
      <c r="J99" s="31">
        <f t="shared" si="10"/>
        <v>0.26546520000000001</v>
      </c>
      <c r="K99" s="31">
        <f t="shared" si="11"/>
        <v>1.1190473379999999</v>
      </c>
    </row>
    <row r="100" spans="1:11" x14ac:dyDescent="0.25">
      <c r="A100" s="1">
        <v>4</v>
      </c>
      <c r="B100" s="1">
        <v>31</v>
      </c>
      <c r="C100" t="s">
        <v>56</v>
      </c>
      <c r="D100" s="1">
        <v>12</v>
      </c>
      <c r="E100" s="1">
        <v>6</v>
      </c>
      <c r="F100" s="1" t="s">
        <v>49</v>
      </c>
      <c r="G100">
        <v>1.130976E-2</v>
      </c>
      <c r="H100" s="31">
        <f t="shared" si="8"/>
        <v>4.0715135999999999E-2</v>
      </c>
      <c r="I100" s="32">
        <f t="shared" si="9"/>
        <v>20</v>
      </c>
      <c r="J100" s="31">
        <f t="shared" si="10"/>
        <v>0.22619520000000001</v>
      </c>
      <c r="K100" s="31">
        <f t="shared" si="11"/>
        <v>0.81430271999999992</v>
      </c>
    </row>
    <row r="101" spans="1:11" x14ac:dyDescent="0.25">
      <c r="A101" s="1">
        <v>4</v>
      </c>
      <c r="B101" s="1">
        <v>32</v>
      </c>
      <c r="C101" t="s">
        <v>55</v>
      </c>
      <c r="D101" s="1">
        <v>12</v>
      </c>
      <c r="E101" s="1">
        <v>5</v>
      </c>
      <c r="F101" s="1" t="s">
        <v>49</v>
      </c>
      <c r="G101">
        <v>1.130976E-2</v>
      </c>
      <c r="H101" s="31">
        <f t="shared" si="8"/>
        <v>3.3929279999999999E-2</v>
      </c>
      <c r="I101" s="32">
        <f t="shared" si="9"/>
        <v>20</v>
      </c>
      <c r="J101" s="31">
        <f t="shared" si="10"/>
        <v>0.22619520000000001</v>
      </c>
      <c r="K101" s="31">
        <f t="shared" si="11"/>
        <v>0.67858560000000001</v>
      </c>
    </row>
    <row r="102" spans="1:11" x14ac:dyDescent="0.25">
      <c r="A102" s="1">
        <v>4</v>
      </c>
      <c r="B102" s="1">
        <v>33</v>
      </c>
      <c r="C102" t="s">
        <v>58</v>
      </c>
      <c r="D102" s="1">
        <v>16</v>
      </c>
      <c r="E102" s="1">
        <v>7</v>
      </c>
      <c r="F102" s="1" t="s">
        <v>50</v>
      </c>
      <c r="G102">
        <v>2.0106240000000001E-2</v>
      </c>
      <c r="H102" s="31">
        <f t="shared" si="8"/>
        <v>8.4446208000000009E-2</v>
      </c>
      <c r="I102" s="32">
        <f t="shared" si="9"/>
        <v>20</v>
      </c>
      <c r="J102" s="31">
        <f t="shared" si="10"/>
        <v>0.4021248</v>
      </c>
      <c r="K102" s="31">
        <f t="shared" si="11"/>
        <v>1.6889241600000002</v>
      </c>
    </row>
    <row r="103" spans="1:11" x14ac:dyDescent="0.25">
      <c r="A103" s="1">
        <v>4</v>
      </c>
      <c r="B103" s="1">
        <v>34</v>
      </c>
      <c r="C103" t="s">
        <v>54</v>
      </c>
      <c r="D103" s="1">
        <v>22</v>
      </c>
      <c r="E103" s="1">
        <v>10</v>
      </c>
      <c r="F103" s="1" t="s">
        <v>51</v>
      </c>
      <c r="G103">
        <v>3.8013360000000003E-2</v>
      </c>
      <c r="H103" s="31">
        <f t="shared" ref="H103" si="17">0.0268287659+0.0000287215*(D103^2)*E103</f>
        <v>0.16584082589999999</v>
      </c>
      <c r="I103" s="32">
        <f t="shared" si="9"/>
        <v>20</v>
      </c>
      <c r="J103" s="31">
        <f t="shared" si="10"/>
        <v>0.76026720000000003</v>
      </c>
      <c r="K103" s="31">
        <f t="shared" si="11"/>
        <v>3.3168165179999995</v>
      </c>
    </row>
    <row r="104" spans="1:11" x14ac:dyDescent="0.25">
      <c r="A104" s="1">
        <v>4</v>
      </c>
      <c r="B104" s="1">
        <v>35</v>
      </c>
      <c r="C104" t="s">
        <v>59</v>
      </c>
      <c r="D104" s="1">
        <v>13</v>
      </c>
      <c r="E104" s="1">
        <v>7</v>
      </c>
      <c r="F104" s="1" t="s">
        <v>49</v>
      </c>
      <c r="G104">
        <v>1.327326E-2</v>
      </c>
      <c r="H104" s="31">
        <f t="shared" si="8"/>
        <v>5.5747692000000001E-2</v>
      </c>
      <c r="I104" s="32">
        <f t="shared" si="9"/>
        <v>20</v>
      </c>
      <c r="J104" s="31">
        <f t="shared" si="10"/>
        <v>0.26546520000000001</v>
      </c>
      <c r="K104" s="31">
        <f t="shared" si="11"/>
        <v>1.1149538400000001</v>
      </c>
    </row>
    <row r="105" spans="1:11" x14ac:dyDescent="0.25">
      <c r="A105" s="1">
        <v>4</v>
      </c>
      <c r="B105" s="1">
        <v>36</v>
      </c>
      <c r="C105" t="s">
        <v>54</v>
      </c>
      <c r="D105" s="1">
        <v>16</v>
      </c>
      <c r="E105" s="1">
        <v>9</v>
      </c>
      <c r="F105" s="1" t="s">
        <v>50</v>
      </c>
      <c r="G105">
        <v>2.0106240000000001E-2</v>
      </c>
      <c r="H105" s="31">
        <f t="shared" ref="H105:H106" si="18">0.0268287659+0.0000287215*(D105^2)*E105</f>
        <v>9.3003101899999996E-2</v>
      </c>
      <c r="I105" s="32">
        <f t="shared" si="9"/>
        <v>20</v>
      </c>
      <c r="J105" s="31">
        <f t="shared" si="10"/>
        <v>0.4021248</v>
      </c>
      <c r="K105" s="31">
        <f t="shared" si="11"/>
        <v>1.8600620379999999</v>
      </c>
    </row>
    <row r="106" spans="1:11" x14ac:dyDescent="0.25">
      <c r="A106" s="1">
        <v>5</v>
      </c>
      <c r="B106" s="1">
        <v>1</v>
      </c>
      <c r="C106" t="s">
        <v>54</v>
      </c>
      <c r="D106" s="1">
        <v>28</v>
      </c>
      <c r="E106" s="1">
        <v>12</v>
      </c>
      <c r="F106" s="1" t="s">
        <v>11</v>
      </c>
      <c r="G106">
        <v>6.1575360000000003E-2</v>
      </c>
      <c r="H106" s="31">
        <f t="shared" si="18"/>
        <v>0.29704063790000002</v>
      </c>
      <c r="I106" s="32">
        <f t="shared" si="9"/>
        <v>20</v>
      </c>
      <c r="J106" s="31">
        <f t="shared" si="10"/>
        <v>1.2315072</v>
      </c>
      <c r="K106" s="31">
        <f t="shared" si="11"/>
        <v>5.9408127579999999</v>
      </c>
    </row>
    <row r="107" spans="1:11" x14ac:dyDescent="0.25">
      <c r="A107" s="1">
        <v>5</v>
      </c>
      <c r="B107" s="1">
        <v>2</v>
      </c>
      <c r="C107" t="s">
        <v>58</v>
      </c>
      <c r="D107" s="1">
        <v>15</v>
      </c>
      <c r="E107" s="1">
        <v>10</v>
      </c>
      <c r="F107" s="1" t="s">
        <v>50</v>
      </c>
      <c r="G107">
        <v>1.76715E-2</v>
      </c>
      <c r="H107" s="31">
        <f t="shared" si="8"/>
        <v>0.106029</v>
      </c>
      <c r="I107" s="32">
        <f t="shared" si="9"/>
        <v>20</v>
      </c>
      <c r="J107" s="31">
        <f t="shared" si="10"/>
        <v>0.35343000000000002</v>
      </c>
      <c r="K107" s="31">
        <f t="shared" si="11"/>
        <v>2.1205799999999999</v>
      </c>
    </row>
    <row r="108" spans="1:11" x14ac:dyDescent="0.25">
      <c r="A108" s="1">
        <v>5</v>
      </c>
      <c r="B108" s="1">
        <v>3</v>
      </c>
      <c r="C108" t="s">
        <v>59</v>
      </c>
      <c r="D108" s="1">
        <v>27</v>
      </c>
      <c r="E108" s="1">
        <v>10</v>
      </c>
      <c r="F108" s="1" t="s">
        <v>11</v>
      </c>
      <c r="G108">
        <v>5.725566E-2</v>
      </c>
      <c r="H108" s="31">
        <f t="shared" si="8"/>
        <v>0.34353395999999997</v>
      </c>
      <c r="I108" s="32">
        <f t="shared" si="9"/>
        <v>20</v>
      </c>
      <c r="J108" s="31">
        <f t="shared" si="10"/>
        <v>1.1451131999999999</v>
      </c>
      <c r="K108" s="31">
        <f t="shared" si="11"/>
        <v>6.8706791999999997</v>
      </c>
    </row>
    <row r="109" spans="1:11" x14ac:dyDescent="0.25">
      <c r="A109" s="1">
        <v>5</v>
      </c>
      <c r="B109" s="1">
        <v>4</v>
      </c>
      <c r="C109" t="s">
        <v>53</v>
      </c>
      <c r="D109" s="1">
        <v>22</v>
      </c>
      <c r="E109" s="1">
        <v>7</v>
      </c>
      <c r="F109" s="1" t="s">
        <v>51</v>
      </c>
      <c r="G109">
        <v>3.8013360000000003E-2</v>
      </c>
      <c r="H109" s="31">
        <f t="shared" si="8"/>
        <v>0.15965611200000002</v>
      </c>
      <c r="I109" s="32">
        <f t="shared" si="9"/>
        <v>20</v>
      </c>
      <c r="J109" s="31">
        <f t="shared" si="10"/>
        <v>0.76026720000000003</v>
      </c>
      <c r="K109" s="31">
        <f t="shared" si="11"/>
        <v>3.1931222400000001</v>
      </c>
    </row>
    <row r="110" spans="1:11" x14ac:dyDescent="0.25">
      <c r="A110" s="1">
        <v>5</v>
      </c>
      <c r="B110" s="1">
        <v>5</v>
      </c>
      <c r="C110" t="s">
        <v>54</v>
      </c>
      <c r="D110" s="1">
        <v>14</v>
      </c>
      <c r="E110" s="1">
        <v>10</v>
      </c>
      <c r="F110" s="1" t="s">
        <v>49</v>
      </c>
      <c r="G110">
        <v>1.5393840000000001E-2</v>
      </c>
      <c r="H110" s="31">
        <f t="shared" ref="H110" si="19">0.0268287659+0.0000287215*(D110^2)*E110</f>
        <v>8.3122905900000002E-2</v>
      </c>
      <c r="I110" s="32">
        <f t="shared" si="9"/>
        <v>20</v>
      </c>
      <c r="J110" s="31">
        <f t="shared" si="10"/>
        <v>0.30787680000000001</v>
      </c>
      <c r="K110" s="31">
        <f t="shared" si="11"/>
        <v>1.662458118</v>
      </c>
    </row>
    <row r="111" spans="1:11" x14ac:dyDescent="0.25">
      <c r="A111" s="1">
        <v>5</v>
      </c>
      <c r="B111" s="1">
        <v>6</v>
      </c>
      <c r="C111" t="s">
        <v>53</v>
      </c>
      <c r="D111" s="1">
        <v>15</v>
      </c>
      <c r="E111" s="1">
        <v>9</v>
      </c>
      <c r="F111" s="1" t="s">
        <v>50</v>
      </c>
      <c r="G111">
        <v>1.76715E-2</v>
      </c>
      <c r="H111" s="31">
        <f t="shared" si="8"/>
        <v>9.54261E-2</v>
      </c>
      <c r="I111" s="32">
        <f t="shared" si="9"/>
        <v>20</v>
      </c>
      <c r="J111" s="31">
        <f t="shared" si="10"/>
        <v>0.35343000000000002</v>
      </c>
      <c r="K111" s="31">
        <f t="shared" si="11"/>
        <v>1.9085220000000001</v>
      </c>
    </row>
    <row r="112" spans="1:11" x14ac:dyDescent="0.25">
      <c r="A112" s="1">
        <v>5</v>
      </c>
      <c r="B112" s="1">
        <v>7</v>
      </c>
      <c r="C112" t="s">
        <v>53</v>
      </c>
      <c r="D112" s="1">
        <v>17</v>
      </c>
      <c r="E112" s="1">
        <v>9</v>
      </c>
      <c r="F112" s="1" t="s">
        <v>50</v>
      </c>
      <c r="G112">
        <v>2.2698060000000003E-2</v>
      </c>
      <c r="H112" s="31">
        <f t="shared" si="8"/>
        <v>0.122569524</v>
      </c>
      <c r="I112" s="32">
        <f t="shared" si="9"/>
        <v>20</v>
      </c>
      <c r="J112" s="31">
        <f t="shared" si="10"/>
        <v>0.45396120000000006</v>
      </c>
      <c r="K112" s="31">
        <f t="shared" si="11"/>
        <v>2.4513904800000001</v>
      </c>
    </row>
    <row r="113" spans="1:11" x14ac:dyDescent="0.25">
      <c r="A113" s="1">
        <v>5</v>
      </c>
      <c r="B113" s="1">
        <v>8</v>
      </c>
      <c r="C113" t="s">
        <v>59</v>
      </c>
      <c r="D113" s="1">
        <v>10</v>
      </c>
      <c r="E113" s="1">
        <v>4</v>
      </c>
      <c r="F113" s="1" t="s">
        <v>49</v>
      </c>
      <c r="G113">
        <v>7.8539999999999999E-3</v>
      </c>
      <c r="H113" s="31">
        <f t="shared" si="8"/>
        <v>1.8849599999999998E-2</v>
      </c>
      <c r="I113" s="32">
        <f t="shared" si="9"/>
        <v>20</v>
      </c>
      <c r="J113" s="31">
        <f t="shared" si="10"/>
        <v>0.15708</v>
      </c>
      <c r="K113" s="31">
        <f t="shared" si="11"/>
        <v>0.37699199999999994</v>
      </c>
    </row>
    <row r="114" spans="1:11" x14ac:dyDescent="0.25">
      <c r="A114" s="1">
        <v>5</v>
      </c>
      <c r="B114" s="1">
        <v>9</v>
      </c>
      <c r="C114" t="s">
        <v>54</v>
      </c>
      <c r="D114" s="1">
        <v>23</v>
      </c>
      <c r="E114" s="1">
        <v>11</v>
      </c>
      <c r="F114" s="1" t="s">
        <v>51</v>
      </c>
      <c r="G114">
        <v>4.1547660000000007E-2</v>
      </c>
      <c r="H114" s="31">
        <f t="shared" ref="H114:H116" si="20">0.0268287659+0.0000287215*(D114^2)*E114</f>
        <v>0.19395917439999999</v>
      </c>
      <c r="I114" s="32">
        <f t="shared" si="9"/>
        <v>20</v>
      </c>
      <c r="J114" s="31">
        <f t="shared" si="10"/>
        <v>0.83095320000000017</v>
      </c>
      <c r="K114" s="31">
        <f t="shared" si="11"/>
        <v>3.8791834879999998</v>
      </c>
    </row>
    <row r="115" spans="1:11" x14ac:dyDescent="0.25">
      <c r="A115" s="1">
        <v>5</v>
      </c>
      <c r="B115" s="1">
        <v>10</v>
      </c>
      <c r="C115" t="s">
        <v>54</v>
      </c>
      <c r="D115" s="1">
        <v>24</v>
      </c>
      <c r="E115" s="1">
        <v>11</v>
      </c>
      <c r="F115" s="1" t="s">
        <v>51</v>
      </c>
      <c r="G115">
        <v>4.5239040000000001E-2</v>
      </c>
      <c r="H115" s="31">
        <f t="shared" si="20"/>
        <v>0.2088081899</v>
      </c>
      <c r="I115" s="32">
        <f t="shared" si="9"/>
        <v>20</v>
      </c>
      <c r="J115" s="31">
        <f t="shared" si="10"/>
        <v>0.90478080000000005</v>
      </c>
      <c r="K115" s="31">
        <f t="shared" si="11"/>
        <v>4.1761637980000001</v>
      </c>
    </row>
    <row r="116" spans="1:11" x14ac:dyDescent="0.25">
      <c r="A116" s="1">
        <v>5</v>
      </c>
      <c r="B116" s="1">
        <v>11</v>
      </c>
      <c r="C116" t="s">
        <v>54</v>
      </c>
      <c r="D116" s="1">
        <v>26</v>
      </c>
      <c r="E116" s="1">
        <v>11</v>
      </c>
      <c r="F116" s="1" t="s">
        <v>11</v>
      </c>
      <c r="G116">
        <v>5.3093040000000001E-2</v>
      </c>
      <c r="H116" s="31">
        <f t="shared" si="20"/>
        <v>0.2404018399</v>
      </c>
      <c r="I116" s="32">
        <f t="shared" si="9"/>
        <v>20</v>
      </c>
      <c r="J116" s="31">
        <f t="shared" si="10"/>
        <v>1.0618608</v>
      </c>
      <c r="K116" s="31">
        <f t="shared" si="11"/>
        <v>4.8080367979999998</v>
      </c>
    </row>
    <row r="117" spans="1:11" x14ac:dyDescent="0.25">
      <c r="A117" s="1">
        <v>5</v>
      </c>
      <c r="B117" s="1">
        <v>12</v>
      </c>
      <c r="C117" t="s">
        <v>55</v>
      </c>
      <c r="D117" s="1">
        <v>11</v>
      </c>
      <c r="E117" s="1">
        <v>6</v>
      </c>
      <c r="F117" s="1" t="s">
        <v>49</v>
      </c>
      <c r="G117">
        <v>9.5033400000000007E-3</v>
      </c>
      <c r="H117" s="31">
        <f t="shared" si="8"/>
        <v>3.4212024000000001E-2</v>
      </c>
      <c r="I117" s="32">
        <f t="shared" si="9"/>
        <v>20</v>
      </c>
      <c r="J117" s="31">
        <f t="shared" si="10"/>
        <v>0.19006680000000001</v>
      </c>
      <c r="K117" s="31">
        <f t="shared" si="11"/>
        <v>0.68424048000000004</v>
      </c>
    </row>
    <row r="118" spans="1:11" x14ac:dyDescent="0.25">
      <c r="A118" s="1">
        <v>5</v>
      </c>
      <c r="B118" s="1">
        <v>13</v>
      </c>
      <c r="C118" t="s">
        <v>55</v>
      </c>
      <c r="D118" s="1">
        <v>10</v>
      </c>
      <c r="E118" s="1">
        <v>5</v>
      </c>
      <c r="F118" s="1" t="s">
        <v>49</v>
      </c>
      <c r="G118">
        <v>7.8539999999999999E-3</v>
      </c>
      <c r="H118" s="31">
        <f t="shared" si="8"/>
        <v>2.3562E-2</v>
      </c>
      <c r="I118" s="32">
        <f t="shared" si="9"/>
        <v>20</v>
      </c>
      <c r="J118" s="31">
        <f t="shared" si="10"/>
        <v>0.15708</v>
      </c>
      <c r="K118" s="31">
        <f t="shared" si="11"/>
        <v>0.47123999999999999</v>
      </c>
    </row>
    <row r="119" spans="1:11" x14ac:dyDescent="0.25">
      <c r="A119" s="1">
        <v>5</v>
      </c>
      <c r="B119" s="1">
        <v>14</v>
      </c>
      <c r="C119" t="s">
        <v>54</v>
      </c>
      <c r="D119" s="1">
        <v>23</v>
      </c>
      <c r="E119" s="1">
        <v>9</v>
      </c>
      <c r="F119" s="1" t="s">
        <v>51</v>
      </c>
      <c r="G119">
        <v>4.1547660000000007E-2</v>
      </c>
      <c r="H119" s="31">
        <f t="shared" ref="H119" si="21">0.0268287659+0.0000287215*(D119^2)*E119</f>
        <v>0.16357182739999998</v>
      </c>
      <c r="I119" s="32">
        <f t="shared" si="9"/>
        <v>20</v>
      </c>
      <c r="J119" s="31">
        <f t="shared" si="10"/>
        <v>0.83095320000000017</v>
      </c>
      <c r="K119" s="31">
        <f t="shared" si="11"/>
        <v>3.2714365479999996</v>
      </c>
    </row>
    <row r="120" spans="1:11" x14ac:dyDescent="0.25">
      <c r="A120" s="1">
        <v>5</v>
      </c>
      <c r="B120" s="1">
        <v>15</v>
      </c>
      <c r="C120" t="s">
        <v>59</v>
      </c>
      <c r="D120" s="1">
        <v>12</v>
      </c>
      <c r="E120" s="1">
        <v>5</v>
      </c>
      <c r="F120" s="1" t="s">
        <v>49</v>
      </c>
      <c r="G120">
        <v>1.130976E-2</v>
      </c>
      <c r="H120" s="31">
        <f t="shared" si="8"/>
        <v>3.3929279999999999E-2</v>
      </c>
      <c r="I120" s="32">
        <f t="shared" si="9"/>
        <v>20</v>
      </c>
      <c r="J120" s="31">
        <f t="shared" si="10"/>
        <v>0.22619520000000001</v>
      </c>
      <c r="K120" s="31">
        <f t="shared" si="11"/>
        <v>0.67858560000000001</v>
      </c>
    </row>
    <row r="121" spans="1:11" x14ac:dyDescent="0.25">
      <c r="A121" s="1">
        <v>5</v>
      </c>
      <c r="B121" s="1">
        <v>16</v>
      </c>
      <c r="C121" t="s">
        <v>53</v>
      </c>
      <c r="D121" s="1">
        <v>11</v>
      </c>
      <c r="E121" s="1">
        <v>5</v>
      </c>
      <c r="F121" s="1" t="s">
        <v>49</v>
      </c>
      <c r="G121">
        <v>9.5033400000000007E-3</v>
      </c>
      <c r="H121" s="31">
        <f t="shared" si="8"/>
        <v>2.8510020000000001E-2</v>
      </c>
      <c r="I121" s="32">
        <f t="shared" si="9"/>
        <v>20</v>
      </c>
      <c r="J121" s="31">
        <f t="shared" si="10"/>
        <v>0.19006680000000001</v>
      </c>
      <c r="K121" s="31">
        <f t="shared" si="11"/>
        <v>0.57020040000000005</v>
      </c>
    </row>
    <row r="122" spans="1:11" x14ac:dyDescent="0.25">
      <c r="A122" s="1">
        <v>5</v>
      </c>
      <c r="B122" s="1">
        <v>17</v>
      </c>
      <c r="C122" t="s">
        <v>53</v>
      </c>
      <c r="D122" s="1">
        <v>16</v>
      </c>
      <c r="E122" s="1">
        <v>8</v>
      </c>
      <c r="F122" s="1" t="s">
        <v>50</v>
      </c>
      <c r="G122">
        <v>2.0106240000000001E-2</v>
      </c>
      <c r="H122" s="31">
        <f t="shared" si="8"/>
        <v>9.6509951999999996E-2</v>
      </c>
      <c r="I122" s="32">
        <f t="shared" si="9"/>
        <v>20</v>
      </c>
      <c r="J122" s="31">
        <f t="shared" si="10"/>
        <v>0.4021248</v>
      </c>
      <c r="K122" s="31">
        <f t="shared" si="11"/>
        <v>1.93019904</v>
      </c>
    </row>
    <row r="123" spans="1:11" x14ac:dyDescent="0.25">
      <c r="A123" s="1">
        <v>5</v>
      </c>
      <c r="B123" s="1">
        <v>18</v>
      </c>
      <c r="C123" t="s">
        <v>53</v>
      </c>
      <c r="D123" s="1">
        <v>16</v>
      </c>
      <c r="E123" s="1">
        <v>7</v>
      </c>
      <c r="F123" s="1" t="s">
        <v>50</v>
      </c>
      <c r="G123">
        <v>2.0106240000000001E-2</v>
      </c>
      <c r="H123" s="31">
        <f t="shared" si="8"/>
        <v>8.4446208000000009E-2</v>
      </c>
      <c r="I123" s="32">
        <f t="shared" si="9"/>
        <v>20</v>
      </c>
      <c r="J123" s="31">
        <f t="shared" si="10"/>
        <v>0.4021248</v>
      </c>
      <c r="K123" s="31">
        <f t="shared" si="11"/>
        <v>1.6889241600000002</v>
      </c>
    </row>
    <row r="124" spans="1:11" x14ac:dyDescent="0.25">
      <c r="A124" s="1">
        <v>5</v>
      </c>
      <c r="B124" s="1">
        <v>19</v>
      </c>
      <c r="C124" t="s">
        <v>53</v>
      </c>
      <c r="D124" s="1">
        <v>20</v>
      </c>
      <c r="E124" s="1">
        <v>7</v>
      </c>
      <c r="F124" s="1" t="s">
        <v>51</v>
      </c>
      <c r="G124">
        <v>3.1415999999999999E-2</v>
      </c>
      <c r="H124" s="31">
        <f t="shared" si="8"/>
        <v>0.13194719999999999</v>
      </c>
      <c r="I124" s="32">
        <f t="shared" si="9"/>
        <v>20</v>
      </c>
      <c r="J124" s="31">
        <f t="shared" si="10"/>
        <v>0.62831999999999999</v>
      </c>
      <c r="K124" s="31">
        <f t="shared" si="11"/>
        <v>2.6389439999999995</v>
      </c>
    </row>
    <row r="125" spans="1:11" x14ac:dyDescent="0.25">
      <c r="A125" s="1">
        <v>5</v>
      </c>
      <c r="B125" s="1">
        <v>20</v>
      </c>
      <c r="C125" t="s">
        <v>55</v>
      </c>
      <c r="D125" s="1">
        <v>11</v>
      </c>
      <c r="E125" s="1">
        <v>8</v>
      </c>
      <c r="F125" s="1" t="s">
        <v>49</v>
      </c>
      <c r="G125">
        <v>9.5033400000000007E-3</v>
      </c>
      <c r="H125" s="31">
        <f t="shared" si="8"/>
        <v>4.5616032000000001E-2</v>
      </c>
      <c r="I125" s="32">
        <f t="shared" si="9"/>
        <v>20</v>
      </c>
      <c r="J125" s="31">
        <f t="shared" si="10"/>
        <v>0.19006680000000001</v>
      </c>
      <c r="K125" s="31">
        <f t="shared" si="11"/>
        <v>0.91232064000000002</v>
      </c>
    </row>
    <row r="126" spans="1:11" x14ac:dyDescent="0.25">
      <c r="A126" s="1">
        <v>5</v>
      </c>
      <c r="B126" s="1">
        <v>21</v>
      </c>
      <c r="C126" t="s">
        <v>59</v>
      </c>
      <c r="D126" s="1">
        <v>10</v>
      </c>
      <c r="E126" s="1">
        <v>4</v>
      </c>
      <c r="F126" s="1" t="s">
        <v>49</v>
      </c>
      <c r="G126">
        <v>7.8539999999999999E-3</v>
      </c>
      <c r="H126" s="31">
        <f t="shared" si="8"/>
        <v>1.8849599999999998E-2</v>
      </c>
      <c r="I126" s="32">
        <f t="shared" si="9"/>
        <v>20</v>
      </c>
      <c r="J126" s="31">
        <f t="shared" si="10"/>
        <v>0.15708</v>
      </c>
      <c r="K126" s="31">
        <f t="shared" si="11"/>
        <v>0.37699199999999994</v>
      </c>
    </row>
    <row r="127" spans="1:11" x14ac:dyDescent="0.25">
      <c r="A127" s="1">
        <v>5</v>
      </c>
      <c r="B127" s="1">
        <v>22</v>
      </c>
      <c r="C127" t="s">
        <v>59</v>
      </c>
      <c r="D127" s="1">
        <v>11</v>
      </c>
      <c r="E127" s="1">
        <v>4</v>
      </c>
      <c r="F127" s="1" t="s">
        <v>49</v>
      </c>
      <c r="G127">
        <v>9.5033400000000007E-3</v>
      </c>
      <c r="H127" s="31">
        <f t="shared" si="8"/>
        <v>2.2808016E-2</v>
      </c>
      <c r="I127" s="32">
        <f t="shared" si="9"/>
        <v>20</v>
      </c>
      <c r="J127" s="31">
        <f t="shared" si="10"/>
        <v>0.19006680000000001</v>
      </c>
      <c r="K127" s="31">
        <f t="shared" si="11"/>
        <v>0.45616032000000001</v>
      </c>
    </row>
    <row r="128" spans="1:11" x14ac:dyDescent="0.25">
      <c r="A128" s="1">
        <v>5</v>
      </c>
      <c r="B128" s="1">
        <v>23</v>
      </c>
      <c r="C128" t="s">
        <v>59</v>
      </c>
      <c r="D128" s="1">
        <v>19</v>
      </c>
      <c r="E128" s="1">
        <v>7</v>
      </c>
      <c r="F128" s="1" t="s">
        <v>50</v>
      </c>
      <c r="G128">
        <v>2.8352940000000004E-2</v>
      </c>
      <c r="H128" s="31">
        <f t="shared" si="8"/>
        <v>0.11908234800000002</v>
      </c>
      <c r="I128" s="32">
        <f t="shared" si="9"/>
        <v>20</v>
      </c>
      <c r="J128" s="31">
        <f t="shared" si="10"/>
        <v>0.56705880000000009</v>
      </c>
      <c r="K128" s="31">
        <f t="shared" si="11"/>
        <v>2.3816469600000003</v>
      </c>
    </row>
    <row r="129" spans="1:11" x14ac:dyDescent="0.25">
      <c r="A129" s="1">
        <v>5</v>
      </c>
      <c r="B129" s="1">
        <v>24</v>
      </c>
      <c r="C129" t="s">
        <v>57</v>
      </c>
      <c r="D129" s="1">
        <v>22</v>
      </c>
      <c r="E129" s="1">
        <v>5</v>
      </c>
      <c r="F129" s="1" t="s">
        <v>51</v>
      </c>
      <c r="G129">
        <v>3.8013360000000003E-2</v>
      </c>
      <c r="H129" s="31">
        <f>-0.0229946375+0.0000277515*(D129^2)*E129</f>
        <v>4.4163992499999999E-2</v>
      </c>
      <c r="I129" s="32">
        <f t="shared" si="9"/>
        <v>20</v>
      </c>
      <c r="J129" s="31">
        <f t="shared" si="10"/>
        <v>0.76026720000000003</v>
      </c>
      <c r="K129" s="31">
        <f t="shared" si="11"/>
        <v>0.88327984999999998</v>
      </c>
    </row>
    <row r="130" spans="1:11" x14ac:dyDescent="0.25">
      <c r="A130" s="1">
        <v>5</v>
      </c>
      <c r="B130" s="1">
        <v>25</v>
      </c>
      <c r="C130" t="s">
        <v>53</v>
      </c>
      <c r="D130" s="1">
        <v>10</v>
      </c>
      <c r="E130" s="1">
        <v>6</v>
      </c>
      <c r="F130" s="1" t="s">
        <v>49</v>
      </c>
      <c r="G130">
        <v>7.8539999999999999E-3</v>
      </c>
      <c r="H130" s="31">
        <f t="shared" si="8"/>
        <v>2.8274399999999998E-2</v>
      </c>
      <c r="I130" s="32">
        <f t="shared" si="9"/>
        <v>20</v>
      </c>
      <c r="J130" s="31">
        <f t="shared" si="10"/>
        <v>0.15708</v>
      </c>
      <c r="K130" s="31">
        <f t="shared" si="11"/>
        <v>0.56548799999999999</v>
      </c>
    </row>
    <row r="131" spans="1:11" x14ac:dyDescent="0.25">
      <c r="A131" s="1">
        <v>5</v>
      </c>
      <c r="B131" s="1">
        <v>26</v>
      </c>
      <c r="C131" t="s">
        <v>56</v>
      </c>
      <c r="D131" s="1">
        <v>11</v>
      </c>
      <c r="E131" s="1">
        <v>8</v>
      </c>
      <c r="F131" s="1" t="s">
        <v>49</v>
      </c>
      <c r="G131">
        <v>9.5033400000000007E-3</v>
      </c>
      <c r="H131" s="31">
        <f t="shared" si="8"/>
        <v>4.5616032000000001E-2</v>
      </c>
      <c r="I131" s="32">
        <f t="shared" si="9"/>
        <v>20</v>
      </c>
      <c r="J131" s="31">
        <f t="shared" si="10"/>
        <v>0.19006680000000001</v>
      </c>
      <c r="K131" s="31">
        <f t="shared" si="11"/>
        <v>0.91232064000000002</v>
      </c>
    </row>
    <row r="132" spans="1:11" x14ac:dyDescent="0.25">
      <c r="A132" s="1">
        <v>5</v>
      </c>
      <c r="B132" s="1">
        <v>27</v>
      </c>
      <c r="C132" t="s">
        <v>56</v>
      </c>
      <c r="D132" s="1">
        <v>10</v>
      </c>
      <c r="E132" s="1">
        <v>8</v>
      </c>
      <c r="F132" s="1" t="s">
        <v>49</v>
      </c>
      <c r="G132">
        <v>7.8539999999999999E-3</v>
      </c>
      <c r="H132" s="31">
        <f t="shared" ref="H132:H177" si="22">G132*E132*0.6</f>
        <v>3.7699199999999995E-2</v>
      </c>
      <c r="I132" s="32">
        <f t="shared" ref="I132:I177" si="23">10000/500</f>
        <v>20</v>
      </c>
      <c r="J132" s="31">
        <f t="shared" ref="J132:J177" si="24">G132*I132</f>
        <v>0.15708</v>
      </c>
      <c r="K132" s="31">
        <f t="shared" ref="K132:K177" si="25">H132*I132</f>
        <v>0.75398399999999988</v>
      </c>
    </row>
    <row r="133" spans="1:11" x14ac:dyDescent="0.25">
      <c r="A133" s="1">
        <v>5</v>
      </c>
      <c r="B133" s="1">
        <v>28</v>
      </c>
      <c r="C133" t="s">
        <v>53</v>
      </c>
      <c r="D133" s="1">
        <v>11</v>
      </c>
      <c r="E133" s="1">
        <v>6</v>
      </c>
      <c r="F133" s="1" t="s">
        <v>49</v>
      </c>
      <c r="G133">
        <v>9.5033400000000007E-3</v>
      </c>
      <c r="H133" s="31">
        <f t="shared" si="22"/>
        <v>3.4212024000000001E-2</v>
      </c>
      <c r="I133" s="32">
        <f t="shared" si="23"/>
        <v>20</v>
      </c>
      <c r="J133" s="31">
        <f t="shared" si="24"/>
        <v>0.19006680000000001</v>
      </c>
      <c r="K133" s="31">
        <f t="shared" si="25"/>
        <v>0.68424048000000004</v>
      </c>
    </row>
    <row r="134" spans="1:11" x14ac:dyDescent="0.25">
      <c r="A134" s="1">
        <v>5</v>
      </c>
      <c r="B134" s="1">
        <v>29</v>
      </c>
      <c r="C134" t="s">
        <v>53</v>
      </c>
      <c r="D134" s="1">
        <v>11</v>
      </c>
      <c r="E134" s="1">
        <v>5</v>
      </c>
      <c r="F134" s="1" t="s">
        <v>49</v>
      </c>
      <c r="G134">
        <v>9.5033400000000007E-3</v>
      </c>
      <c r="H134" s="31">
        <f t="shared" si="22"/>
        <v>2.8510020000000001E-2</v>
      </c>
      <c r="I134" s="32">
        <f t="shared" si="23"/>
        <v>20</v>
      </c>
      <c r="J134" s="31">
        <f t="shared" si="24"/>
        <v>0.19006680000000001</v>
      </c>
      <c r="K134" s="31">
        <f t="shared" si="25"/>
        <v>0.57020040000000005</v>
      </c>
    </row>
    <row r="135" spans="1:11" x14ac:dyDescent="0.25">
      <c r="A135" s="1">
        <v>5</v>
      </c>
      <c r="B135" s="1">
        <v>30</v>
      </c>
      <c r="C135" t="s">
        <v>55</v>
      </c>
      <c r="D135" s="1">
        <v>11</v>
      </c>
      <c r="E135" s="1">
        <v>7</v>
      </c>
      <c r="F135" s="1" t="s">
        <v>49</v>
      </c>
      <c r="G135">
        <v>9.5033400000000007E-3</v>
      </c>
      <c r="H135" s="31">
        <f t="shared" si="22"/>
        <v>3.9914028000000004E-2</v>
      </c>
      <c r="I135" s="32">
        <f t="shared" si="23"/>
        <v>20</v>
      </c>
      <c r="J135" s="31">
        <f t="shared" si="24"/>
        <v>0.19006680000000001</v>
      </c>
      <c r="K135" s="31">
        <f t="shared" si="25"/>
        <v>0.79828056000000003</v>
      </c>
    </row>
    <row r="136" spans="1:11" x14ac:dyDescent="0.25">
      <c r="A136" s="1">
        <v>5</v>
      </c>
      <c r="B136" s="1">
        <v>31</v>
      </c>
      <c r="C136" t="s">
        <v>55</v>
      </c>
      <c r="D136" s="1">
        <v>10</v>
      </c>
      <c r="E136" s="1">
        <v>7</v>
      </c>
      <c r="F136" s="1" t="s">
        <v>49</v>
      </c>
      <c r="G136">
        <v>7.8539999999999999E-3</v>
      </c>
      <c r="H136" s="31">
        <f t="shared" si="22"/>
        <v>3.2986799999999997E-2</v>
      </c>
      <c r="I136" s="32">
        <f t="shared" si="23"/>
        <v>20</v>
      </c>
      <c r="J136" s="31">
        <f t="shared" si="24"/>
        <v>0.15708</v>
      </c>
      <c r="K136" s="31">
        <f t="shared" si="25"/>
        <v>0.65973599999999988</v>
      </c>
    </row>
    <row r="137" spans="1:11" x14ac:dyDescent="0.25">
      <c r="A137" s="1">
        <v>6</v>
      </c>
      <c r="B137" s="1">
        <v>1</v>
      </c>
      <c r="C137" t="s">
        <v>54</v>
      </c>
      <c r="D137" s="1">
        <v>20</v>
      </c>
      <c r="E137" s="1">
        <v>10</v>
      </c>
      <c r="F137" s="1" t="s">
        <v>51</v>
      </c>
      <c r="G137">
        <v>3.1415999999999999E-2</v>
      </c>
      <c r="H137" s="31">
        <f t="shared" ref="H137:H138" si="26">0.0268287659+0.0000287215*(D137^2)*E137</f>
        <v>0.14171476590000001</v>
      </c>
      <c r="I137" s="32">
        <f t="shared" si="23"/>
        <v>20</v>
      </c>
      <c r="J137" s="31">
        <f t="shared" si="24"/>
        <v>0.62831999999999999</v>
      </c>
      <c r="K137" s="31">
        <f t="shared" si="25"/>
        <v>2.8342953180000001</v>
      </c>
    </row>
    <row r="138" spans="1:11" x14ac:dyDescent="0.25">
      <c r="A138" s="1">
        <v>6</v>
      </c>
      <c r="B138" s="1">
        <v>2</v>
      </c>
      <c r="C138" t="s">
        <v>54</v>
      </c>
      <c r="D138" s="1">
        <v>22</v>
      </c>
      <c r="E138" s="1">
        <v>11</v>
      </c>
      <c r="F138" s="1" t="s">
        <v>51</v>
      </c>
      <c r="G138">
        <v>3.8013360000000003E-2</v>
      </c>
      <c r="H138" s="31">
        <f t="shared" si="26"/>
        <v>0.17974203189999999</v>
      </c>
      <c r="I138" s="32">
        <f t="shared" si="23"/>
        <v>20</v>
      </c>
      <c r="J138" s="31">
        <f t="shared" si="24"/>
        <v>0.76026720000000003</v>
      </c>
      <c r="K138" s="31">
        <f t="shared" si="25"/>
        <v>3.594840638</v>
      </c>
    </row>
    <row r="139" spans="1:11" x14ac:dyDescent="0.25">
      <c r="A139" s="1">
        <v>6</v>
      </c>
      <c r="B139" s="1">
        <v>3</v>
      </c>
      <c r="C139" t="s">
        <v>53</v>
      </c>
      <c r="D139" s="1">
        <v>10</v>
      </c>
      <c r="E139" s="1">
        <v>6</v>
      </c>
      <c r="F139" s="1" t="s">
        <v>49</v>
      </c>
      <c r="G139">
        <v>7.8539999999999999E-3</v>
      </c>
      <c r="H139" s="31">
        <f t="shared" si="22"/>
        <v>2.8274399999999998E-2</v>
      </c>
      <c r="I139" s="32">
        <f t="shared" si="23"/>
        <v>20</v>
      </c>
      <c r="J139" s="31">
        <f t="shared" si="24"/>
        <v>0.15708</v>
      </c>
      <c r="K139" s="31">
        <f t="shared" si="25"/>
        <v>0.56548799999999999</v>
      </c>
    </row>
    <row r="140" spans="1:11" x14ac:dyDescent="0.25">
      <c r="A140" s="1">
        <v>6</v>
      </c>
      <c r="B140" s="1">
        <v>4</v>
      </c>
      <c r="C140" t="s">
        <v>53</v>
      </c>
      <c r="D140" s="1">
        <v>11</v>
      </c>
      <c r="E140" s="1">
        <v>9</v>
      </c>
      <c r="F140" s="1" t="s">
        <v>49</v>
      </c>
      <c r="G140">
        <v>9.5033400000000007E-3</v>
      </c>
      <c r="H140" s="31">
        <f t="shared" si="22"/>
        <v>5.1318036000000004E-2</v>
      </c>
      <c r="I140" s="32">
        <f t="shared" si="23"/>
        <v>20</v>
      </c>
      <c r="J140" s="31">
        <f t="shared" si="24"/>
        <v>0.19006680000000001</v>
      </c>
      <c r="K140" s="31">
        <f t="shared" si="25"/>
        <v>1.02636072</v>
      </c>
    </row>
    <row r="141" spans="1:11" x14ac:dyDescent="0.25">
      <c r="A141" s="1">
        <v>6</v>
      </c>
      <c r="B141" s="1">
        <v>5</v>
      </c>
      <c r="C141" t="s">
        <v>53</v>
      </c>
      <c r="D141" s="1">
        <v>13</v>
      </c>
      <c r="E141" s="1">
        <v>9</v>
      </c>
      <c r="F141" s="1" t="s">
        <v>49</v>
      </c>
      <c r="G141">
        <v>1.327326E-2</v>
      </c>
      <c r="H141" s="31">
        <f t="shared" si="22"/>
        <v>7.167560399999999E-2</v>
      </c>
      <c r="I141" s="32">
        <f t="shared" si="23"/>
        <v>20</v>
      </c>
      <c r="J141" s="31">
        <f t="shared" si="24"/>
        <v>0.26546520000000001</v>
      </c>
      <c r="K141" s="31">
        <f t="shared" si="25"/>
        <v>1.4335120799999999</v>
      </c>
    </row>
    <row r="142" spans="1:11" x14ac:dyDescent="0.25">
      <c r="A142" s="1">
        <v>6</v>
      </c>
      <c r="B142" s="1">
        <v>6</v>
      </c>
      <c r="C142" t="s">
        <v>53</v>
      </c>
      <c r="D142" s="1">
        <v>11</v>
      </c>
      <c r="E142" s="1">
        <v>6</v>
      </c>
      <c r="F142" s="1" t="s">
        <v>49</v>
      </c>
      <c r="G142">
        <v>9.5033400000000007E-3</v>
      </c>
      <c r="H142" s="31">
        <f t="shared" si="22"/>
        <v>3.4212024000000001E-2</v>
      </c>
      <c r="I142" s="32">
        <f t="shared" si="23"/>
        <v>20</v>
      </c>
      <c r="J142" s="31">
        <f t="shared" si="24"/>
        <v>0.19006680000000001</v>
      </c>
      <c r="K142" s="31">
        <f t="shared" si="25"/>
        <v>0.68424048000000004</v>
      </c>
    </row>
    <row r="143" spans="1:11" x14ac:dyDescent="0.25">
      <c r="A143" s="1">
        <v>6</v>
      </c>
      <c r="B143" s="1">
        <v>7</v>
      </c>
      <c r="C143" t="s">
        <v>54</v>
      </c>
      <c r="D143" s="1">
        <v>16</v>
      </c>
      <c r="E143" s="1">
        <v>9</v>
      </c>
      <c r="F143" s="1" t="s">
        <v>50</v>
      </c>
      <c r="G143">
        <v>2.0106240000000001E-2</v>
      </c>
      <c r="H143" s="31">
        <f t="shared" ref="H143:H150" si="27">0.0268287659+0.0000287215*(D143^2)*E143</f>
        <v>9.3003101899999996E-2</v>
      </c>
      <c r="I143" s="32">
        <f t="shared" si="23"/>
        <v>20</v>
      </c>
      <c r="J143" s="31">
        <f t="shared" si="24"/>
        <v>0.4021248</v>
      </c>
      <c r="K143" s="31">
        <f t="shared" si="25"/>
        <v>1.8600620379999999</v>
      </c>
    </row>
    <row r="144" spans="1:11" x14ac:dyDescent="0.25">
      <c r="A144" s="1">
        <v>6</v>
      </c>
      <c r="B144" s="1">
        <v>8</v>
      </c>
      <c r="C144" t="s">
        <v>54</v>
      </c>
      <c r="D144" s="1">
        <v>10</v>
      </c>
      <c r="E144" s="1">
        <v>9</v>
      </c>
      <c r="F144" s="1" t="s">
        <v>49</v>
      </c>
      <c r="G144">
        <v>7.8539999999999999E-3</v>
      </c>
      <c r="H144" s="31">
        <f t="shared" si="27"/>
        <v>5.2678115900000003E-2</v>
      </c>
      <c r="I144" s="32">
        <f t="shared" si="23"/>
        <v>20</v>
      </c>
      <c r="J144" s="31">
        <f t="shared" si="24"/>
        <v>0.15708</v>
      </c>
      <c r="K144" s="31">
        <f t="shared" si="25"/>
        <v>1.053562318</v>
      </c>
    </row>
    <row r="145" spans="1:11" x14ac:dyDescent="0.25">
      <c r="A145" s="1">
        <v>6</v>
      </c>
      <c r="B145" s="1">
        <v>9</v>
      </c>
      <c r="C145" t="s">
        <v>54</v>
      </c>
      <c r="D145" s="1">
        <v>13</v>
      </c>
      <c r="E145" s="1">
        <v>11</v>
      </c>
      <c r="F145" s="1" t="s">
        <v>49</v>
      </c>
      <c r="G145">
        <v>1.327326E-2</v>
      </c>
      <c r="H145" s="31">
        <f t="shared" si="27"/>
        <v>8.0222034400000003E-2</v>
      </c>
      <c r="I145" s="32">
        <f t="shared" si="23"/>
        <v>20</v>
      </c>
      <c r="J145" s="31">
        <f t="shared" si="24"/>
        <v>0.26546520000000001</v>
      </c>
      <c r="K145" s="31">
        <f t="shared" si="25"/>
        <v>1.6044406879999999</v>
      </c>
    </row>
    <row r="146" spans="1:11" x14ac:dyDescent="0.25">
      <c r="A146" s="1">
        <v>6</v>
      </c>
      <c r="B146" s="1">
        <v>10</v>
      </c>
      <c r="C146" t="s">
        <v>54</v>
      </c>
      <c r="D146" s="1">
        <v>11</v>
      </c>
      <c r="E146" s="1">
        <v>10</v>
      </c>
      <c r="F146" s="1" t="s">
        <v>49</v>
      </c>
      <c r="G146">
        <v>9.5033400000000007E-3</v>
      </c>
      <c r="H146" s="31">
        <f t="shared" si="27"/>
        <v>6.1581780899999994E-2</v>
      </c>
      <c r="I146" s="32">
        <f t="shared" si="23"/>
        <v>20</v>
      </c>
      <c r="J146" s="31">
        <f t="shared" si="24"/>
        <v>0.19006680000000001</v>
      </c>
      <c r="K146" s="31">
        <f t="shared" si="25"/>
        <v>1.2316356179999999</v>
      </c>
    </row>
    <row r="147" spans="1:11" x14ac:dyDescent="0.25">
      <c r="A147" s="1">
        <v>6</v>
      </c>
      <c r="B147" s="1">
        <v>11</v>
      </c>
      <c r="C147" t="s">
        <v>54</v>
      </c>
      <c r="D147" s="1">
        <v>18</v>
      </c>
      <c r="E147" s="1">
        <v>11</v>
      </c>
      <c r="F147" s="1" t="s">
        <v>50</v>
      </c>
      <c r="G147">
        <v>2.5446960000000001E-2</v>
      </c>
      <c r="H147" s="31">
        <f t="shared" si="27"/>
        <v>0.1291921919</v>
      </c>
      <c r="I147" s="32">
        <f t="shared" si="23"/>
        <v>20</v>
      </c>
      <c r="J147" s="31">
        <f t="shared" si="24"/>
        <v>0.50893920000000004</v>
      </c>
      <c r="K147" s="31">
        <f t="shared" si="25"/>
        <v>2.5838438379999999</v>
      </c>
    </row>
    <row r="148" spans="1:11" x14ac:dyDescent="0.25">
      <c r="A148" s="1">
        <v>6</v>
      </c>
      <c r="B148" s="1">
        <v>12</v>
      </c>
      <c r="C148" t="s">
        <v>54</v>
      </c>
      <c r="D148" s="1">
        <v>14</v>
      </c>
      <c r="E148" s="1">
        <v>10</v>
      </c>
      <c r="F148" s="1" t="s">
        <v>49</v>
      </c>
      <c r="G148">
        <v>1.5393840000000001E-2</v>
      </c>
      <c r="H148" s="31">
        <f t="shared" si="27"/>
        <v>8.3122905900000002E-2</v>
      </c>
      <c r="I148" s="32">
        <f t="shared" si="23"/>
        <v>20</v>
      </c>
      <c r="J148" s="31">
        <f t="shared" si="24"/>
        <v>0.30787680000000001</v>
      </c>
      <c r="K148" s="31">
        <f t="shared" si="25"/>
        <v>1.662458118</v>
      </c>
    </row>
    <row r="149" spans="1:11" x14ac:dyDescent="0.25">
      <c r="A149" s="1">
        <v>6</v>
      </c>
      <c r="B149" s="1">
        <v>13</v>
      </c>
      <c r="C149" t="s">
        <v>54</v>
      </c>
      <c r="D149" s="1">
        <v>16</v>
      </c>
      <c r="E149" s="1">
        <v>11</v>
      </c>
      <c r="F149" s="1" t="s">
        <v>50</v>
      </c>
      <c r="G149">
        <v>2.0106240000000001E-2</v>
      </c>
      <c r="H149" s="31">
        <f t="shared" si="27"/>
        <v>0.1077085099</v>
      </c>
      <c r="I149" s="32">
        <f t="shared" si="23"/>
        <v>20</v>
      </c>
      <c r="J149" s="31">
        <f t="shared" si="24"/>
        <v>0.4021248</v>
      </c>
      <c r="K149" s="31">
        <f t="shared" si="25"/>
        <v>2.1541701980000001</v>
      </c>
    </row>
    <row r="150" spans="1:11" x14ac:dyDescent="0.25">
      <c r="A150" s="1">
        <v>6</v>
      </c>
      <c r="B150" s="1">
        <v>14</v>
      </c>
      <c r="C150" t="s">
        <v>54</v>
      </c>
      <c r="D150" s="1">
        <v>17</v>
      </c>
      <c r="E150" s="1">
        <v>11</v>
      </c>
      <c r="F150" s="1" t="s">
        <v>50</v>
      </c>
      <c r="G150">
        <v>2.2698060000000003E-2</v>
      </c>
      <c r="H150" s="31">
        <f t="shared" si="27"/>
        <v>0.1181344144</v>
      </c>
      <c r="I150" s="32">
        <f t="shared" si="23"/>
        <v>20</v>
      </c>
      <c r="J150" s="31">
        <f t="shared" si="24"/>
        <v>0.45396120000000006</v>
      </c>
      <c r="K150" s="31">
        <f t="shared" si="25"/>
        <v>2.3626882880000002</v>
      </c>
    </row>
    <row r="151" spans="1:11" x14ac:dyDescent="0.25">
      <c r="A151" s="1">
        <v>6</v>
      </c>
      <c r="B151" s="1">
        <v>15</v>
      </c>
      <c r="C151" t="s">
        <v>53</v>
      </c>
      <c r="D151" s="1">
        <v>12</v>
      </c>
      <c r="E151" s="1">
        <v>4</v>
      </c>
      <c r="F151" s="1" t="s">
        <v>49</v>
      </c>
      <c r="G151">
        <v>1.130976E-2</v>
      </c>
      <c r="H151" s="31">
        <f t="shared" si="22"/>
        <v>2.7143423999999999E-2</v>
      </c>
      <c r="I151" s="32">
        <f t="shared" si="23"/>
        <v>20</v>
      </c>
      <c r="J151" s="31">
        <f t="shared" si="24"/>
        <v>0.22619520000000001</v>
      </c>
      <c r="K151" s="31">
        <f t="shared" si="25"/>
        <v>0.54286847999999999</v>
      </c>
    </row>
    <row r="152" spans="1:11" x14ac:dyDescent="0.25">
      <c r="A152" s="1">
        <v>6</v>
      </c>
      <c r="B152" s="1">
        <v>16</v>
      </c>
      <c r="C152" t="s">
        <v>54</v>
      </c>
      <c r="D152" s="1">
        <v>13</v>
      </c>
      <c r="E152" s="1">
        <v>10</v>
      </c>
      <c r="F152" s="1" t="s">
        <v>49</v>
      </c>
      <c r="G152">
        <v>1.327326E-2</v>
      </c>
      <c r="H152" s="31">
        <f t="shared" ref="H152" si="28">0.0268287659+0.0000287215*(D152^2)*E152</f>
        <v>7.5368100899999999E-2</v>
      </c>
      <c r="I152" s="32">
        <f t="shared" si="23"/>
        <v>20</v>
      </c>
      <c r="J152" s="31">
        <f t="shared" si="24"/>
        <v>0.26546520000000001</v>
      </c>
      <c r="K152" s="31">
        <f t="shared" si="25"/>
        <v>1.507362018</v>
      </c>
    </row>
    <row r="153" spans="1:11" x14ac:dyDescent="0.25">
      <c r="A153" s="1">
        <v>6</v>
      </c>
      <c r="B153" s="1">
        <v>17</v>
      </c>
      <c r="C153" t="s">
        <v>53</v>
      </c>
      <c r="D153" s="1">
        <v>11</v>
      </c>
      <c r="E153" s="1">
        <v>5</v>
      </c>
      <c r="F153" s="1" t="s">
        <v>49</v>
      </c>
      <c r="G153">
        <v>9.5033400000000007E-3</v>
      </c>
      <c r="H153" s="31">
        <f t="shared" si="22"/>
        <v>2.8510020000000001E-2</v>
      </c>
      <c r="I153" s="32">
        <f t="shared" si="23"/>
        <v>20</v>
      </c>
      <c r="J153" s="31">
        <f t="shared" si="24"/>
        <v>0.19006680000000001</v>
      </c>
      <c r="K153" s="31">
        <f t="shared" si="25"/>
        <v>0.57020040000000005</v>
      </c>
    </row>
    <row r="154" spans="1:11" x14ac:dyDescent="0.25">
      <c r="A154" s="1">
        <v>6</v>
      </c>
      <c r="B154" s="1">
        <v>18</v>
      </c>
      <c r="C154" t="s">
        <v>53</v>
      </c>
      <c r="D154" s="1">
        <v>10</v>
      </c>
      <c r="E154" s="1">
        <v>4</v>
      </c>
      <c r="F154" s="1" t="s">
        <v>49</v>
      </c>
      <c r="G154">
        <v>7.8539999999999999E-3</v>
      </c>
      <c r="H154" s="31">
        <f t="shared" si="22"/>
        <v>1.8849599999999998E-2</v>
      </c>
      <c r="I154" s="32">
        <f t="shared" si="23"/>
        <v>20</v>
      </c>
      <c r="J154" s="31">
        <f t="shared" si="24"/>
        <v>0.15708</v>
      </c>
      <c r="K154" s="31">
        <f t="shared" si="25"/>
        <v>0.37699199999999994</v>
      </c>
    </row>
    <row r="155" spans="1:11" x14ac:dyDescent="0.25">
      <c r="A155" s="1">
        <v>6</v>
      </c>
      <c r="B155" s="1">
        <v>19</v>
      </c>
      <c r="C155" t="s">
        <v>54</v>
      </c>
      <c r="D155" s="1">
        <v>16</v>
      </c>
      <c r="E155" s="1">
        <v>11</v>
      </c>
      <c r="F155" s="1" t="s">
        <v>50</v>
      </c>
      <c r="G155">
        <v>2.0106240000000001E-2</v>
      </c>
      <c r="H155" s="31">
        <f t="shared" ref="H155:H157" si="29">0.0268287659+0.0000287215*(D155^2)*E155</f>
        <v>0.1077085099</v>
      </c>
      <c r="I155" s="32">
        <f t="shared" si="23"/>
        <v>20</v>
      </c>
      <c r="J155" s="31">
        <f t="shared" si="24"/>
        <v>0.4021248</v>
      </c>
      <c r="K155" s="31">
        <f t="shared" si="25"/>
        <v>2.1541701980000001</v>
      </c>
    </row>
    <row r="156" spans="1:11" x14ac:dyDescent="0.25">
      <c r="A156" s="1">
        <v>6</v>
      </c>
      <c r="B156" s="1">
        <v>20</v>
      </c>
      <c r="C156" t="s">
        <v>54</v>
      </c>
      <c r="D156" s="1">
        <v>17</v>
      </c>
      <c r="E156" s="1">
        <v>11</v>
      </c>
      <c r="F156" s="1" t="s">
        <v>50</v>
      </c>
      <c r="G156">
        <v>2.2698060000000003E-2</v>
      </c>
      <c r="H156" s="31">
        <f t="shared" si="29"/>
        <v>0.1181344144</v>
      </c>
      <c r="I156" s="32">
        <f t="shared" si="23"/>
        <v>20</v>
      </c>
      <c r="J156" s="31">
        <f t="shared" si="24"/>
        <v>0.45396120000000006</v>
      </c>
      <c r="K156" s="31">
        <f t="shared" si="25"/>
        <v>2.3626882880000002</v>
      </c>
    </row>
    <row r="157" spans="1:11" x14ac:dyDescent="0.25">
      <c r="A157" s="1">
        <v>6</v>
      </c>
      <c r="B157" s="1">
        <v>21</v>
      </c>
      <c r="C157" t="s">
        <v>54</v>
      </c>
      <c r="D157" s="1">
        <v>13</v>
      </c>
      <c r="E157" s="1">
        <v>9</v>
      </c>
      <c r="F157" s="1" t="s">
        <v>49</v>
      </c>
      <c r="G157">
        <v>1.327326E-2</v>
      </c>
      <c r="H157" s="31">
        <f t="shared" si="29"/>
        <v>7.0514167399999994E-2</v>
      </c>
      <c r="I157" s="32">
        <f t="shared" si="23"/>
        <v>20</v>
      </c>
      <c r="J157" s="31">
        <f t="shared" si="24"/>
        <v>0.26546520000000001</v>
      </c>
      <c r="K157" s="31">
        <f t="shared" si="25"/>
        <v>1.4102833479999999</v>
      </c>
    </row>
    <row r="158" spans="1:11" x14ac:dyDescent="0.25">
      <c r="A158" s="1">
        <v>6</v>
      </c>
      <c r="B158" s="1">
        <v>22</v>
      </c>
      <c r="C158" t="s">
        <v>53</v>
      </c>
      <c r="D158" s="1">
        <v>11</v>
      </c>
      <c r="E158" s="1">
        <v>4</v>
      </c>
      <c r="F158" s="1" t="s">
        <v>49</v>
      </c>
      <c r="G158">
        <v>9.5033400000000007E-3</v>
      </c>
      <c r="H158" s="31">
        <f t="shared" si="22"/>
        <v>2.2808016E-2</v>
      </c>
      <c r="I158" s="32">
        <f t="shared" si="23"/>
        <v>20</v>
      </c>
      <c r="J158" s="31">
        <f t="shared" si="24"/>
        <v>0.19006680000000001</v>
      </c>
      <c r="K158" s="31">
        <f t="shared" si="25"/>
        <v>0.45616032000000001</v>
      </c>
    </row>
    <row r="159" spans="1:11" x14ac:dyDescent="0.25">
      <c r="A159" s="1">
        <v>6</v>
      </c>
      <c r="B159" s="1">
        <v>23</v>
      </c>
      <c r="C159" t="s">
        <v>53</v>
      </c>
      <c r="D159" s="1">
        <v>10</v>
      </c>
      <c r="E159" s="1">
        <v>4</v>
      </c>
      <c r="F159" s="1" t="s">
        <v>49</v>
      </c>
      <c r="G159">
        <v>7.8539999999999999E-3</v>
      </c>
      <c r="H159" s="31">
        <f t="shared" si="22"/>
        <v>1.8849599999999998E-2</v>
      </c>
      <c r="I159" s="32">
        <f t="shared" si="23"/>
        <v>20</v>
      </c>
      <c r="J159" s="31">
        <f t="shared" si="24"/>
        <v>0.15708</v>
      </c>
      <c r="K159" s="31">
        <f t="shared" si="25"/>
        <v>0.37699199999999994</v>
      </c>
    </row>
    <row r="160" spans="1:11" x14ac:dyDescent="0.25">
      <c r="A160" s="1">
        <v>6</v>
      </c>
      <c r="B160" s="1">
        <v>24</v>
      </c>
      <c r="C160" t="s">
        <v>53</v>
      </c>
      <c r="D160" s="1">
        <v>11</v>
      </c>
      <c r="E160" s="1">
        <v>6</v>
      </c>
      <c r="F160" s="1" t="s">
        <v>49</v>
      </c>
      <c r="G160">
        <v>9.5033400000000007E-3</v>
      </c>
      <c r="H160" s="31">
        <f t="shared" si="22"/>
        <v>3.4212024000000001E-2</v>
      </c>
      <c r="I160" s="32">
        <f t="shared" si="23"/>
        <v>20</v>
      </c>
      <c r="J160" s="31">
        <f t="shared" si="24"/>
        <v>0.19006680000000001</v>
      </c>
      <c r="K160" s="31">
        <f t="shared" si="25"/>
        <v>0.68424048000000004</v>
      </c>
    </row>
    <row r="161" spans="1:11" x14ac:dyDescent="0.25">
      <c r="A161" s="1">
        <v>6</v>
      </c>
      <c r="B161" s="1">
        <v>25</v>
      </c>
      <c r="C161" t="s">
        <v>53</v>
      </c>
      <c r="D161" s="1">
        <v>10</v>
      </c>
      <c r="E161" s="1">
        <v>5</v>
      </c>
      <c r="F161" s="1" t="s">
        <v>49</v>
      </c>
      <c r="G161">
        <v>7.8539999999999999E-3</v>
      </c>
      <c r="H161" s="31">
        <f t="shared" si="22"/>
        <v>2.3562E-2</v>
      </c>
      <c r="I161" s="32">
        <f t="shared" si="23"/>
        <v>20</v>
      </c>
      <c r="J161" s="31">
        <f t="shared" si="24"/>
        <v>0.15708</v>
      </c>
      <c r="K161" s="31">
        <f t="shared" si="25"/>
        <v>0.47123999999999999</v>
      </c>
    </row>
    <row r="162" spans="1:11" x14ac:dyDescent="0.25">
      <c r="A162" s="1">
        <v>6</v>
      </c>
      <c r="B162" s="1">
        <v>26</v>
      </c>
      <c r="C162" t="s">
        <v>53</v>
      </c>
      <c r="D162" s="1">
        <v>17</v>
      </c>
      <c r="E162" s="1">
        <v>7</v>
      </c>
      <c r="F162" s="1" t="s">
        <v>50</v>
      </c>
      <c r="G162">
        <v>2.2698060000000003E-2</v>
      </c>
      <c r="H162" s="31">
        <f t="shared" si="22"/>
        <v>9.5331852000000009E-2</v>
      </c>
      <c r="I162" s="32">
        <f t="shared" si="23"/>
        <v>20</v>
      </c>
      <c r="J162" s="31">
        <f t="shared" si="24"/>
        <v>0.45396120000000006</v>
      </c>
      <c r="K162" s="31">
        <f t="shared" si="25"/>
        <v>1.9066370400000001</v>
      </c>
    </row>
    <row r="163" spans="1:11" x14ac:dyDescent="0.25">
      <c r="A163" s="1">
        <v>6</v>
      </c>
      <c r="B163" s="1">
        <v>27</v>
      </c>
      <c r="C163" t="s">
        <v>53</v>
      </c>
      <c r="D163" s="1">
        <v>16</v>
      </c>
      <c r="E163" s="1">
        <v>8</v>
      </c>
      <c r="F163" s="1" t="s">
        <v>50</v>
      </c>
      <c r="G163">
        <v>2.0106240000000001E-2</v>
      </c>
      <c r="H163" s="31">
        <f t="shared" si="22"/>
        <v>9.6509951999999996E-2</v>
      </c>
      <c r="I163" s="32">
        <f t="shared" si="23"/>
        <v>20</v>
      </c>
      <c r="J163" s="31">
        <f t="shared" si="24"/>
        <v>0.4021248</v>
      </c>
      <c r="K163" s="31">
        <f t="shared" si="25"/>
        <v>1.93019904</v>
      </c>
    </row>
    <row r="164" spans="1:11" x14ac:dyDescent="0.25">
      <c r="A164" s="1">
        <v>6</v>
      </c>
      <c r="B164" s="1">
        <v>28</v>
      </c>
      <c r="C164" t="s">
        <v>54</v>
      </c>
      <c r="D164" s="1">
        <v>17</v>
      </c>
      <c r="E164" s="1">
        <v>9</v>
      </c>
      <c r="F164" s="1" t="s">
        <v>50</v>
      </c>
      <c r="G164">
        <v>2.2698060000000003E-2</v>
      </c>
      <c r="H164" s="31">
        <f t="shared" ref="H164" si="30">0.0268287659+0.0000287215*(D164^2)*E164</f>
        <v>0.10153338739999999</v>
      </c>
      <c r="I164" s="32">
        <f t="shared" si="23"/>
        <v>20</v>
      </c>
      <c r="J164" s="31">
        <f t="shared" si="24"/>
        <v>0.45396120000000006</v>
      </c>
      <c r="K164" s="31">
        <f t="shared" si="25"/>
        <v>2.0306677479999999</v>
      </c>
    </row>
    <row r="165" spans="1:11" x14ac:dyDescent="0.25">
      <c r="A165" s="1">
        <v>6</v>
      </c>
      <c r="B165" s="1">
        <v>29</v>
      </c>
      <c r="C165" t="s">
        <v>53</v>
      </c>
      <c r="D165" s="1">
        <v>13</v>
      </c>
      <c r="E165" s="1">
        <v>7</v>
      </c>
      <c r="F165" s="1" t="s">
        <v>49</v>
      </c>
      <c r="G165">
        <v>1.327326E-2</v>
      </c>
      <c r="H165" s="31">
        <f t="shared" si="22"/>
        <v>5.5747692000000001E-2</v>
      </c>
      <c r="I165" s="32">
        <f t="shared" si="23"/>
        <v>20</v>
      </c>
      <c r="J165" s="31">
        <f t="shared" si="24"/>
        <v>0.26546520000000001</v>
      </c>
      <c r="K165" s="31">
        <f t="shared" si="25"/>
        <v>1.1149538400000001</v>
      </c>
    </row>
    <row r="166" spans="1:11" x14ac:dyDescent="0.25">
      <c r="A166" s="1">
        <v>6</v>
      </c>
      <c r="B166" s="1">
        <v>30</v>
      </c>
      <c r="C166" t="s">
        <v>54</v>
      </c>
      <c r="D166" s="1">
        <v>15</v>
      </c>
      <c r="E166" s="1">
        <v>10</v>
      </c>
      <c r="F166" s="1" t="s">
        <v>50</v>
      </c>
      <c r="G166">
        <v>1.76715E-2</v>
      </c>
      <c r="H166" s="31">
        <f t="shared" ref="H166" si="31">0.0268287659+0.0000287215*(D166^2)*E166</f>
        <v>9.1452140899999992E-2</v>
      </c>
      <c r="I166" s="32">
        <f t="shared" si="23"/>
        <v>20</v>
      </c>
      <c r="J166" s="31">
        <f t="shared" si="24"/>
        <v>0.35343000000000002</v>
      </c>
      <c r="K166" s="31">
        <f t="shared" si="25"/>
        <v>1.8290428179999998</v>
      </c>
    </row>
    <row r="167" spans="1:11" x14ac:dyDescent="0.25">
      <c r="A167" s="1">
        <v>6</v>
      </c>
      <c r="B167" s="1">
        <v>31</v>
      </c>
      <c r="C167" t="s">
        <v>59</v>
      </c>
      <c r="D167" s="1">
        <v>10</v>
      </c>
      <c r="E167" s="1">
        <v>4</v>
      </c>
      <c r="F167" s="1" t="s">
        <v>49</v>
      </c>
      <c r="G167">
        <v>7.8539999999999999E-3</v>
      </c>
      <c r="H167" s="31">
        <f t="shared" si="22"/>
        <v>1.8849599999999998E-2</v>
      </c>
      <c r="I167" s="32">
        <f t="shared" si="23"/>
        <v>20</v>
      </c>
      <c r="J167" s="31">
        <f t="shared" si="24"/>
        <v>0.15708</v>
      </c>
      <c r="K167" s="31">
        <f t="shared" si="25"/>
        <v>0.37699199999999994</v>
      </c>
    </row>
    <row r="168" spans="1:11" x14ac:dyDescent="0.25">
      <c r="A168" s="1">
        <v>6</v>
      </c>
      <c r="B168" s="1">
        <v>32</v>
      </c>
      <c r="C168" t="s">
        <v>59</v>
      </c>
      <c r="D168" s="1">
        <v>10</v>
      </c>
      <c r="E168" s="1">
        <v>4</v>
      </c>
      <c r="F168" s="1" t="s">
        <v>49</v>
      </c>
      <c r="G168">
        <v>7.8539999999999999E-3</v>
      </c>
      <c r="H168" s="31">
        <f t="shared" si="22"/>
        <v>1.8849599999999998E-2</v>
      </c>
      <c r="I168" s="32">
        <f t="shared" si="23"/>
        <v>20</v>
      </c>
      <c r="J168" s="31">
        <f t="shared" si="24"/>
        <v>0.15708</v>
      </c>
      <c r="K168" s="31">
        <f t="shared" si="25"/>
        <v>0.37699199999999994</v>
      </c>
    </row>
    <row r="169" spans="1:11" x14ac:dyDescent="0.25">
      <c r="A169" s="1">
        <v>6</v>
      </c>
      <c r="B169" s="1">
        <v>33</v>
      </c>
      <c r="C169" t="s">
        <v>54</v>
      </c>
      <c r="D169" s="1">
        <v>17</v>
      </c>
      <c r="E169" s="1">
        <v>10</v>
      </c>
      <c r="F169" s="1" t="s">
        <v>50</v>
      </c>
      <c r="G169">
        <v>2.2698060000000003E-2</v>
      </c>
      <c r="H169" s="31">
        <f t="shared" ref="H169:H175" si="32">0.0268287659+0.0000287215*(D169^2)*E169</f>
        <v>0.1098339009</v>
      </c>
      <c r="I169" s="32">
        <f t="shared" si="23"/>
        <v>20</v>
      </c>
      <c r="J169" s="31">
        <f t="shared" si="24"/>
        <v>0.45396120000000006</v>
      </c>
      <c r="K169" s="31">
        <f t="shared" si="25"/>
        <v>2.1966780180000001</v>
      </c>
    </row>
    <row r="170" spans="1:11" x14ac:dyDescent="0.25">
      <c r="A170" s="1">
        <v>6</v>
      </c>
      <c r="B170" s="1">
        <v>34</v>
      </c>
      <c r="C170" t="s">
        <v>54</v>
      </c>
      <c r="D170" s="1">
        <v>12</v>
      </c>
      <c r="E170" s="1">
        <v>11</v>
      </c>
      <c r="F170" s="1" t="s">
        <v>49</v>
      </c>
      <c r="G170">
        <v>1.130976E-2</v>
      </c>
      <c r="H170" s="31">
        <f t="shared" si="32"/>
        <v>7.2323621899999996E-2</v>
      </c>
      <c r="I170" s="32">
        <f t="shared" si="23"/>
        <v>20</v>
      </c>
      <c r="J170" s="31">
        <f t="shared" si="24"/>
        <v>0.22619520000000001</v>
      </c>
      <c r="K170" s="31">
        <f t="shared" si="25"/>
        <v>1.4464724379999998</v>
      </c>
    </row>
    <row r="171" spans="1:11" x14ac:dyDescent="0.25">
      <c r="A171" s="1">
        <v>6</v>
      </c>
      <c r="B171" s="1">
        <v>35</v>
      </c>
      <c r="C171" t="s">
        <v>54</v>
      </c>
      <c r="D171" s="1">
        <v>20</v>
      </c>
      <c r="E171" s="1">
        <v>10</v>
      </c>
      <c r="F171" s="1" t="s">
        <v>51</v>
      </c>
      <c r="G171">
        <v>3.1415999999999999E-2</v>
      </c>
      <c r="H171" s="31">
        <f t="shared" si="32"/>
        <v>0.14171476590000001</v>
      </c>
      <c r="I171" s="32">
        <f t="shared" si="23"/>
        <v>20</v>
      </c>
      <c r="J171" s="31">
        <f t="shared" si="24"/>
        <v>0.62831999999999999</v>
      </c>
      <c r="K171" s="31">
        <f t="shared" si="25"/>
        <v>2.8342953180000001</v>
      </c>
    </row>
    <row r="172" spans="1:11" x14ac:dyDescent="0.25">
      <c r="A172" s="1">
        <v>6</v>
      </c>
      <c r="B172" s="1">
        <v>36</v>
      </c>
      <c r="C172" t="s">
        <v>54</v>
      </c>
      <c r="D172" s="1">
        <v>15</v>
      </c>
      <c r="E172" s="1">
        <v>9</v>
      </c>
      <c r="F172" s="1" t="s">
        <v>50</v>
      </c>
      <c r="G172">
        <v>1.76715E-2</v>
      </c>
      <c r="H172" s="31">
        <f t="shared" si="32"/>
        <v>8.4989803399999994E-2</v>
      </c>
      <c r="I172" s="32">
        <f t="shared" si="23"/>
        <v>20</v>
      </c>
      <c r="J172" s="31">
        <f t="shared" si="24"/>
        <v>0.35343000000000002</v>
      </c>
      <c r="K172" s="31">
        <f t="shared" si="25"/>
        <v>1.6997960679999999</v>
      </c>
    </row>
    <row r="173" spans="1:11" x14ac:dyDescent="0.25">
      <c r="A173" s="1">
        <v>6</v>
      </c>
      <c r="B173" s="1">
        <v>37</v>
      </c>
      <c r="C173" t="s">
        <v>54</v>
      </c>
      <c r="D173" s="1">
        <v>18</v>
      </c>
      <c r="E173" s="1">
        <v>10</v>
      </c>
      <c r="F173" s="1" t="s">
        <v>50</v>
      </c>
      <c r="G173">
        <v>2.5446960000000001E-2</v>
      </c>
      <c r="H173" s="31">
        <f t="shared" si="32"/>
        <v>0.1198864259</v>
      </c>
      <c r="I173" s="32">
        <f t="shared" si="23"/>
        <v>20</v>
      </c>
      <c r="J173" s="31">
        <f t="shared" si="24"/>
        <v>0.50893920000000004</v>
      </c>
      <c r="K173" s="31">
        <f t="shared" si="25"/>
        <v>2.3977285180000001</v>
      </c>
    </row>
    <row r="174" spans="1:11" x14ac:dyDescent="0.25">
      <c r="A174" s="1">
        <v>6</v>
      </c>
      <c r="B174" s="1">
        <v>38</v>
      </c>
      <c r="C174" t="s">
        <v>54</v>
      </c>
      <c r="D174" s="1">
        <v>12</v>
      </c>
      <c r="E174" s="1">
        <v>10</v>
      </c>
      <c r="F174" s="1" t="s">
        <v>49</v>
      </c>
      <c r="G174">
        <v>1.130976E-2</v>
      </c>
      <c r="H174" s="31">
        <f t="shared" si="32"/>
        <v>6.8187725899999996E-2</v>
      </c>
      <c r="I174" s="32">
        <f t="shared" si="23"/>
        <v>20</v>
      </c>
      <c r="J174" s="31">
        <f t="shared" si="24"/>
        <v>0.22619520000000001</v>
      </c>
      <c r="K174" s="31">
        <f t="shared" si="25"/>
        <v>1.3637545179999999</v>
      </c>
    </row>
    <row r="175" spans="1:11" x14ac:dyDescent="0.25">
      <c r="A175" s="1">
        <v>6</v>
      </c>
      <c r="B175" s="1">
        <v>39</v>
      </c>
      <c r="C175" t="s">
        <v>54</v>
      </c>
      <c r="D175" s="1">
        <v>17</v>
      </c>
      <c r="E175" s="1">
        <v>10</v>
      </c>
      <c r="F175" s="1" t="s">
        <v>50</v>
      </c>
      <c r="G175">
        <v>2.2698060000000003E-2</v>
      </c>
      <c r="H175" s="31">
        <f t="shared" si="32"/>
        <v>0.1098339009</v>
      </c>
      <c r="I175" s="32">
        <f t="shared" si="23"/>
        <v>20</v>
      </c>
      <c r="J175" s="31">
        <f t="shared" si="24"/>
        <v>0.45396120000000006</v>
      </c>
      <c r="K175" s="31">
        <f t="shared" si="25"/>
        <v>2.1966780180000001</v>
      </c>
    </row>
    <row r="176" spans="1:11" x14ac:dyDescent="0.25">
      <c r="A176" s="1">
        <v>6</v>
      </c>
      <c r="B176" s="1">
        <v>40</v>
      </c>
      <c r="C176" t="s">
        <v>53</v>
      </c>
      <c r="D176" s="1">
        <v>11</v>
      </c>
      <c r="E176" s="1">
        <v>5</v>
      </c>
      <c r="F176" s="1" t="s">
        <v>49</v>
      </c>
      <c r="G176">
        <v>9.5033400000000007E-3</v>
      </c>
      <c r="H176" s="31">
        <f t="shared" si="22"/>
        <v>2.8510020000000001E-2</v>
      </c>
      <c r="I176" s="32">
        <f t="shared" si="23"/>
        <v>20</v>
      </c>
      <c r="J176" s="31">
        <f t="shared" si="24"/>
        <v>0.19006680000000001</v>
      </c>
      <c r="K176" s="31">
        <f t="shared" si="25"/>
        <v>0.57020040000000005</v>
      </c>
    </row>
    <row r="177" spans="1:11" x14ac:dyDescent="0.25">
      <c r="A177" s="1">
        <v>6</v>
      </c>
      <c r="B177" s="1">
        <v>41</v>
      </c>
      <c r="C177" t="s">
        <v>53</v>
      </c>
      <c r="D177" s="1">
        <v>14</v>
      </c>
      <c r="E177" s="1">
        <v>10</v>
      </c>
      <c r="F177" s="1" t="s">
        <v>49</v>
      </c>
      <c r="G177">
        <v>1.5393840000000001E-2</v>
      </c>
      <c r="H177" s="31">
        <f t="shared" si="22"/>
        <v>9.2363039999999993E-2</v>
      </c>
      <c r="I177" s="32">
        <f t="shared" si="23"/>
        <v>20</v>
      </c>
      <c r="J177" s="31">
        <f t="shared" si="24"/>
        <v>0.30787680000000001</v>
      </c>
      <c r="K177" s="31">
        <f t="shared" si="25"/>
        <v>1.8472607999999999</v>
      </c>
    </row>
    <row r="178" spans="1:11" x14ac:dyDescent="0.25">
      <c r="A178" s="1">
        <v>6</v>
      </c>
      <c r="B178" s="1">
        <v>42</v>
      </c>
      <c r="C178" t="s">
        <v>54</v>
      </c>
      <c r="D178" s="1">
        <v>16</v>
      </c>
      <c r="E178" s="1">
        <v>8</v>
      </c>
      <c r="F178" s="1" t="s">
        <v>50</v>
      </c>
      <c r="G178">
        <v>2.0106240000000001E-2</v>
      </c>
      <c r="H178" s="31">
        <f t="shared" ref="H178:H180" si="33">0.0268287659+0.0000287215*(D178^2)*E178</f>
        <v>8.5650397899999994E-2</v>
      </c>
      <c r="I178" s="32">
        <f t="shared" ref="I178:I182" si="34">10000/500</f>
        <v>20</v>
      </c>
      <c r="J178" s="31">
        <f t="shared" ref="J178:J182" si="35">G178*I178</f>
        <v>0.4021248</v>
      </c>
      <c r="K178" s="31">
        <f t="shared" ref="K178:K182" si="36">H178*I178</f>
        <v>1.7130079579999999</v>
      </c>
    </row>
    <row r="179" spans="1:11" x14ac:dyDescent="0.25">
      <c r="A179" s="1">
        <v>6</v>
      </c>
      <c r="B179" s="1">
        <v>43</v>
      </c>
      <c r="C179" t="s">
        <v>54</v>
      </c>
      <c r="D179" s="1">
        <v>13</v>
      </c>
      <c r="E179" s="1">
        <v>7</v>
      </c>
      <c r="F179" s="1" t="s">
        <v>49</v>
      </c>
      <c r="G179">
        <v>1.327326E-2</v>
      </c>
      <c r="H179" s="31">
        <f t="shared" si="33"/>
        <v>6.0806300399999999E-2</v>
      </c>
      <c r="I179" s="32">
        <f t="shared" si="34"/>
        <v>20</v>
      </c>
      <c r="J179" s="31">
        <f t="shared" si="35"/>
        <v>0.26546520000000001</v>
      </c>
      <c r="K179" s="31">
        <f t="shared" si="36"/>
        <v>1.216126008</v>
      </c>
    </row>
    <row r="180" spans="1:11" x14ac:dyDescent="0.25">
      <c r="A180" s="1">
        <v>6</v>
      </c>
      <c r="B180" s="1">
        <v>44</v>
      </c>
      <c r="C180" t="s">
        <v>54</v>
      </c>
      <c r="D180" s="1">
        <v>12</v>
      </c>
      <c r="E180" s="1">
        <v>10</v>
      </c>
      <c r="F180" s="1" t="s">
        <v>49</v>
      </c>
      <c r="G180">
        <v>1.130976E-2</v>
      </c>
      <c r="H180" s="31">
        <f t="shared" si="33"/>
        <v>6.8187725899999996E-2</v>
      </c>
      <c r="I180" s="32">
        <f t="shared" si="34"/>
        <v>20</v>
      </c>
      <c r="J180" s="31">
        <f t="shared" si="35"/>
        <v>0.22619520000000001</v>
      </c>
      <c r="K180" s="31">
        <f t="shared" si="36"/>
        <v>1.3637545179999999</v>
      </c>
    </row>
    <row r="181" spans="1:11" x14ac:dyDescent="0.25">
      <c r="A181" s="1">
        <v>6</v>
      </c>
      <c r="B181" s="1">
        <v>45</v>
      </c>
      <c r="C181" t="s">
        <v>53</v>
      </c>
      <c r="D181" s="1">
        <v>13</v>
      </c>
      <c r="E181" s="1">
        <v>6</v>
      </c>
      <c r="F181" s="1" t="s">
        <v>49</v>
      </c>
      <c r="G181">
        <v>1.327326E-2</v>
      </c>
      <c r="H181" s="31">
        <f t="shared" ref="H181" si="37">G181*E181*0.6</f>
        <v>4.7783736E-2</v>
      </c>
      <c r="I181" s="32">
        <f t="shared" si="34"/>
        <v>20</v>
      </c>
      <c r="J181" s="31">
        <f t="shared" si="35"/>
        <v>0.26546520000000001</v>
      </c>
      <c r="K181" s="31">
        <f t="shared" si="36"/>
        <v>0.95567471999999998</v>
      </c>
    </row>
    <row r="182" spans="1:11" x14ac:dyDescent="0.25">
      <c r="A182" s="1">
        <v>6</v>
      </c>
      <c r="B182" s="1">
        <v>46</v>
      </c>
      <c r="C182" t="s">
        <v>54</v>
      </c>
      <c r="D182" s="1">
        <v>15</v>
      </c>
      <c r="E182" s="1">
        <v>10</v>
      </c>
      <c r="F182" s="1" t="s">
        <v>50</v>
      </c>
      <c r="G182">
        <v>1.76715E-2</v>
      </c>
      <c r="H182" s="31">
        <f t="shared" ref="H182" si="38">0.0268287659+0.0000287215*(D182^2)*E182</f>
        <v>9.1452140899999992E-2</v>
      </c>
      <c r="I182" s="32">
        <f t="shared" si="34"/>
        <v>20</v>
      </c>
      <c r="J182" s="31">
        <f t="shared" si="35"/>
        <v>0.35343000000000002</v>
      </c>
      <c r="K182" s="31">
        <f t="shared" si="36"/>
        <v>1.8290428179999998</v>
      </c>
    </row>
  </sheetData>
  <pageMargins left="0.7" right="0.7" top="0.75" bottom="0.75" header="0.3" footer="0.3"/>
  <ignoredErrors>
    <ignoredError sqref="H3 H16 H24 H37 H35 H31 H25:H30 H32:H34 H36 H38:H18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zoomScaleNormal="100" workbookViewId="0">
      <selection activeCell="F6" sqref="F6"/>
    </sheetView>
  </sheetViews>
  <sheetFormatPr baseColWidth="10" defaultColWidth="11.42578125" defaultRowHeight="15" x14ac:dyDescent="0.25"/>
  <cols>
    <col min="1" max="1" width="17.5703125" customWidth="1"/>
    <col min="2" max="2" width="13.5703125" customWidth="1"/>
    <col min="3" max="3" width="11.42578125" customWidth="1"/>
    <col min="4" max="4" width="12" customWidth="1"/>
    <col min="5" max="5" width="15.140625" customWidth="1"/>
    <col min="6" max="6" width="14.42578125" customWidth="1"/>
    <col min="7" max="7" width="15" bestFit="1" customWidth="1"/>
  </cols>
  <sheetData>
    <row r="3" spans="1:7" x14ac:dyDescent="0.25">
      <c r="A3" s="23" t="s">
        <v>28</v>
      </c>
      <c r="B3" t="s">
        <v>82</v>
      </c>
      <c r="C3" t="s">
        <v>80</v>
      </c>
      <c r="D3" t="s">
        <v>81</v>
      </c>
      <c r="E3" t="s">
        <v>78</v>
      </c>
      <c r="F3" t="s">
        <v>79</v>
      </c>
      <c r="G3" t="s">
        <v>30</v>
      </c>
    </row>
    <row r="4" spans="1:7" x14ac:dyDescent="0.25">
      <c r="A4" s="2">
        <v>1</v>
      </c>
      <c r="B4" s="58">
        <v>24</v>
      </c>
      <c r="C4" s="58">
        <v>0.6186595800000001</v>
      </c>
      <c r="D4" s="58">
        <v>3.0451575742000005</v>
      </c>
      <c r="E4" s="58">
        <v>480</v>
      </c>
      <c r="F4" s="58">
        <v>12.373191600000002</v>
      </c>
      <c r="G4" s="58">
        <v>60.903151483999991</v>
      </c>
    </row>
    <row r="5" spans="1:7" x14ac:dyDescent="0.25">
      <c r="A5" s="2">
        <v>2</v>
      </c>
      <c r="B5" s="58">
        <v>19</v>
      </c>
      <c r="C5" s="58">
        <v>0.55896917999999995</v>
      </c>
      <c r="D5" s="58">
        <v>2.2863629530999998</v>
      </c>
      <c r="E5" s="58">
        <v>380</v>
      </c>
      <c r="F5" s="58">
        <v>11.1793836</v>
      </c>
      <c r="G5" s="58">
        <v>45.727259061999995</v>
      </c>
    </row>
    <row r="6" spans="1:7" x14ac:dyDescent="0.25">
      <c r="A6" s="2">
        <v>3</v>
      </c>
      <c r="B6" s="58">
        <v>25</v>
      </c>
      <c r="C6" s="58">
        <v>0.61473258000000008</v>
      </c>
      <c r="D6" s="58">
        <v>2.5831132137000004</v>
      </c>
      <c r="E6" s="58">
        <v>500</v>
      </c>
      <c r="F6" s="58">
        <v>12.2946516</v>
      </c>
      <c r="G6" s="58">
        <v>51.662264273999995</v>
      </c>
    </row>
    <row r="7" spans="1:7" x14ac:dyDescent="0.25">
      <c r="A7" s="2">
        <v>4</v>
      </c>
      <c r="B7" s="58">
        <v>36</v>
      </c>
      <c r="C7" s="58">
        <v>0.6652338000000001</v>
      </c>
      <c r="D7" s="58">
        <v>2.723878226900001</v>
      </c>
      <c r="E7" s="58">
        <v>720</v>
      </c>
      <c r="F7" s="58">
        <v>13.304675999999995</v>
      </c>
      <c r="G7" s="58">
        <v>54.477564537999989</v>
      </c>
    </row>
    <row r="8" spans="1:7" x14ac:dyDescent="0.25">
      <c r="A8" s="2">
        <v>5</v>
      </c>
      <c r="B8" s="58">
        <v>31</v>
      </c>
      <c r="C8" s="58">
        <v>0.68416193999999997</v>
      </c>
      <c r="D8" s="58">
        <v>2.9638180479000003</v>
      </c>
      <c r="E8" s="58">
        <v>620</v>
      </c>
      <c r="F8" s="58">
        <v>13.683238800000002</v>
      </c>
      <c r="G8" s="58">
        <v>59.276360957999998</v>
      </c>
    </row>
    <row r="9" spans="1:7" x14ac:dyDescent="0.25">
      <c r="A9" s="2">
        <v>6</v>
      </c>
      <c r="B9" s="58">
        <v>46</v>
      </c>
      <c r="C9" s="58">
        <v>0.73191425999999971</v>
      </c>
      <c r="D9" s="58">
        <v>3.4380375237999994</v>
      </c>
      <c r="E9" s="58">
        <v>920</v>
      </c>
      <c r="F9" s="58">
        <v>14.6382852</v>
      </c>
      <c r="G9" s="58">
        <v>68.760750475999998</v>
      </c>
    </row>
    <row r="10" spans="1:7" x14ac:dyDescent="0.25">
      <c r="A10" s="2" t="s">
        <v>12</v>
      </c>
      <c r="B10" s="58">
        <v>181</v>
      </c>
      <c r="C10" s="58">
        <v>3.8736713400000089</v>
      </c>
      <c r="D10" s="58">
        <v>17.040367539600002</v>
      </c>
      <c r="E10" s="58">
        <v>3620</v>
      </c>
      <c r="F10" s="58">
        <v>77.473426799999928</v>
      </c>
      <c r="G10" s="58">
        <v>340.80735079199991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6" sqref="D6"/>
    </sheetView>
  </sheetViews>
  <sheetFormatPr baseColWidth="10" defaultColWidth="11.42578125" defaultRowHeight="12.75" x14ac:dyDescent="0.2"/>
  <cols>
    <col min="1" max="1" width="11.42578125" style="3"/>
    <col min="2" max="2" width="15.85546875" style="3" customWidth="1"/>
    <col min="3" max="16384" width="11.42578125" style="3"/>
  </cols>
  <sheetData>
    <row r="1" spans="1:4" x14ac:dyDescent="0.2">
      <c r="A1" s="17" t="s">
        <v>2</v>
      </c>
      <c r="B1" s="17" t="s">
        <v>13</v>
      </c>
      <c r="C1" s="17" t="s">
        <v>14</v>
      </c>
      <c r="D1" s="17" t="s">
        <v>15</v>
      </c>
    </row>
    <row r="2" spans="1:4" x14ac:dyDescent="0.2">
      <c r="A2" s="8">
        <v>1</v>
      </c>
      <c r="B2" s="59" t="s">
        <v>54</v>
      </c>
      <c r="C2" s="60">
        <v>79</v>
      </c>
      <c r="D2" s="10">
        <f>C2*100/C$9</f>
        <v>43.646408839779006</v>
      </c>
    </row>
    <row r="3" spans="1:4" x14ac:dyDescent="0.2">
      <c r="A3" s="8">
        <v>2</v>
      </c>
      <c r="B3" s="59" t="s">
        <v>53</v>
      </c>
      <c r="C3" s="60">
        <v>48</v>
      </c>
      <c r="D3" s="10">
        <f t="shared" ref="D3:D8" si="0">C3*100/C$9</f>
        <v>26.519337016574585</v>
      </c>
    </row>
    <row r="4" spans="1:4" x14ac:dyDescent="0.2">
      <c r="A4" s="8">
        <v>3</v>
      </c>
      <c r="B4" s="59" t="s">
        <v>59</v>
      </c>
      <c r="C4" s="60">
        <v>16</v>
      </c>
      <c r="D4" s="10">
        <f t="shared" si="0"/>
        <v>8.8397790055248624</v>
      </c>
    </row>
    <row r="5" spans="1:4" x14ac:dyDescent="0.2">
      <c r="A5" s="8">
        <v>4</v>
      </c>
      <c r="B5" s="59" t="s">
        <v>55</v>
      </c>
      <c r="C5" s="60">
        <v>16</v>
      </c>
      <c r="D5" s="10">
        <f t="shared" si="0"/>
        <v>8.8397790055248624</v>
      </c>
    </row>
    <row r="6" spans="1:4" x14ac:dyDescent="0.2">
      <c r="A6" s="8">
        <v>5</v>
      </c>
      <c r="B6" s="59" t="s">
        <v>58</v>
      </c>
      <c r="C6" s="60">
        <v>12</v>
      </c>
      <c r="D6" s="10">
        <f t="shared" si="0"/>
        <v>6.6298342541436464</v>
      </c>
    </row>
    <row r="7" spans="1:4" x14ac:dyDescent="0.2">
      <c r="A7" s="8">
        <v>6</v>
      </c>
      <c r="B7" s="59" t="s">
        <v>56</v>
      </c>
      <c r="C7" s="60">
        <v>5</v>
      </c>
      <c r="D7" s="10">
        <f t="shared" si="0"/>
        <v>2.7624309392265194</v>
      </c>
    </row>
    <row r="8" spans="1:4" x14ac:dyDescent="0.2">
      <c r="A8" s="8">
        <v>7</v>
      </c>
      <c r="B8" s="59" t="s">
        <v>57</v>
      </c>
      <c r="C8" s="60">
        <v>5</v>
      </c>
      <c r="D8" s="10">
        <f t="shared" si="0"/>
        <v>2.7624309392265194</v>
      </c>
    </row>
    <row r="9" spans="1:4" s="5" customFormat="1" x14ac:dyDescent="0.25">
      <c r="A9" s="73" t="s">
        <v>12</v>
      </c>
      <c r="B9" s="74"/>
      <c r="C9" s="19">
        <f>SUM(C2:C8)</f>
        <v>181</v>
      </c>
      <c r="D9" s="13">
        <f>SUM(D2:D8)</f>
        <v>100</v>
      </c>
    </row>
  </sheetData>
  <sortState ref="B2:C11">
    <sortCondition descending="1" ref="C1:C10"/>
  </sortState>
  <mergeCells count="1">
    <mergeCell ref="A9:B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G4" sqref="G4"/>
    </sheetView>
  </sheetViews>
  <sheetFormatPr baseColWidth="10" defaultColWidth="11.42578125" defaultRowHeight="12.75" x14ac:dyDescent="0.2"/>
  <cols>
    <col min="1" max="1" width="5.5703125" style="3" customWidth="1"/>
    <col min="2" max="2" width="13.5703125" style="3" customWidth="1"/>
    <col min="3" max="3" width="21.28515625" style="3" bestFit="1" customWidth="1"/>
    <col min="4" max="4" width="8.85546875" style="3" customWidth="1"/>
    <col min="5" max="5" width="9.28515625" style="3" customWidth="1"/>
    <col min="6" max="6" width="6.42578125" style="3" customWidth="1"/>
    <col min="7" max="7" width="6.28515625" style="3" customWidth="1"/>
    <col min="8" max="8" width="7" style="3" customWidth="1"/>
    <col min="9" max="9" width="7.7109375" style="3" customWidth="1"/>
    <col min="10" max="16384" width="11.42578125" style="3"/>
  </cols>
  <sheetData>
    <row r="1" spans="1:9" s="11" customFormat="1" x14ac:dyDescent="0.25">
      <c r="A1" s="77" t="s">
        <v>21</v>
      </c>
      <c r="B1" s="76" t="s">
        <v>3</v>
      </c>
      <c r="C1" s="76"/>
      <c r="D1" s="76" t="s">
        <v>16</v>
      </c>
      <c r="E1" s="76" t="s">
        <v>17</v>
      </c>
      <c r="F1" s="76" t="s">
        <v>68</v>
      </c>
      <c r="G1" s="76" t="s">
        <v>18</v>
      </c>
      <c r="H1" s="76" t="s">
        <v>10</v>
      </c>
      <c r="I1" s="76" t="s">
        <v>19</v>
      </c>
    </row>
    <row r="2" spans="1:9" s="11" customFormat="1" x14ac:dyDescent="0.25">
      <c r="A2" s="78"/>
      <c r="B2" s="38" t="s">
        <v>60</v>
      </c>
      <c r="C2" s="38" t="s">
        <v>20</v>
      </c>
      <c r="D2" s="76"/>
      <c r="E2" s="76"/>
      <c r="F2" s="76"/>
      <c r="G2" s="76"/>
      <c r="H2" s="76"/>
      <c r="I2" s="76"/>
    </row>
    <row r="3" spans="1:9" x14ac:dyDescent="0.2">
      <c r="A3" s="79">
        <v>4.26</v>
      </c>
      <c r="B3" s="39" t="s">
        <v>58</v>
      </c>
      <c r="C3" s="40" t="s">
        <v>61</v>
      </c>
      <c r="D3" s="41">
        <v>12.833333333333334</v>
      </c>
      <c r="E3" s="41">
        <v>6.5</v>
      </c>
      <c r="F3" s="42">
        <v>240</v>
      </c>
      <c r="G3" s="41">
        <v>3.2264232000000002</v>
      </c>
      <c r="H3" s="41">
        <v>13.238074080000002</v>
      </c>
      <c r="I3" s="61">
        <f>H3*A$3</f>
        <v>56.394195580800009</v>
      </c>
    </row>
    <row r="4" spans="1:9" x14ac:dyDescent="0.2">
      <c r="A4" s="80"/>
      <c r="B4" s="39" t="s">
        <v>57</v>
      </c>
      <c r="C4" s="40" t="s">
        <v>62</v>
      </c>
      <c r="D4" s="41">
        <v>24.2</v>
      </c>
      <c r="E4" s="41">
        <v>10</v>
      </c>
      <c r="F4" s="42">
        <v>100</v>
      </c>
      <c r="G4" s="41">
        <v>4.6888380000000005</v>
      </c>
      <c r="H4" s="41">
        <v>15.160669989999999</v>
      </c>
      <c r="I4" s="61">
        <f t="shared" ref="I4:I9" si="0">H4*A$3</f>
        <v>64.584454157399989</v>
      </c>
    </row>
    <row r="5" spans="1:9" x14ac:dyDescent="0.2">
      <c r="A5" s="80"/>
      <c r="B5" s="39" t="s">
        <v>54</v>
      </c>
      <c r="C5" s="40" t="s">
        <v>63</v>
      </c>
      <c r="D5" s="41">
        <v>18.139240506329113</v>
      </c>
      <c r="E5" s="41">
        <v>9.2911392405063289</v>
      </c>
      <c r="F5" s="42">
        <v>1580</v>
      </c>
      <c r="G5" s="41">
        <v>45.184062000000033</v>
      </c>
      <c r="H5" s="41">
        <v>205.39660008199996</v>
      </c>
      <c r="I5" s="61">
        <f t="shared" si="0"/>
        <v>874.98951634931984</v>
      </c>
    </row>
    <row r="6" spans="1:9" x14ac:dyDescent="0.2">
      <c r="A6" s="80"/>
      <c r="B6" s="39" t="s">
        <v>55</v>
      </c>
      <c r="C6" s="40" t="s">
        <v>64</v>
      </c>
      <c r="D6" s="41">
        <v>11.4375</v>
      </c>
      <c r="E6" s="41">
        <v>7.0625</v>
      </c>
      <c r="F6" s="42">
        <v>320</v>
      </c>
      <c r="G6" s="41">
        <v>3.3473747999999999</v>
      </c>
      <c r="H6" s="41">
        <v>14.59147536</v>
      </c>
      <c r="I6" s="61">
        <f t="shared" si="0"/>
        <v>62.159685033599999</v>
      </c>
    </row>
    <row r="7" spans="1:9" x14ac:dyDescent="0.2">
      <c r="A7" s="80"/>
      <c r="B7" s="39" t="s">
        <v>56</v>
      </c>
      <c r="C7" s="40" t="s">
        <v>65</v>
      </c>
      <c r="D7" s="41">
        <v>13.4</v>
      </c>
      <c r="E7" s="41">
        <v>8</v>
      </c>
      <c r="F7" s="42">
        <v>100</v>
      </c>
      <c r="G7" s="41">
        <v>1.4844060000000003</v>
      </c>
      <c r="H7" s="41">
        <v>7.4644415999999998</v>
      </c>
      <c r="I7" s="61">
        <f t="shared" si="0"/>
        <v>31.798521215999997</v>
      </c>
    </row>
    <row r="8" spans="1:9" x14ac:dyDescent="0.2">
      <c r="A8" s="80"/>
      <c r="B8" s="39" t="s">
        <v>53</v>
      </c>
      <c r="C8" s="40" t="s">
        <v>52</v>
      </c>
      <c r="D8" s="41">
        <v>13.541666666666666</v>
      </c>
      <c r="E8" s="41">
        <v>6.916666666666667</v>
      </c>
      <c r="F8" s="42">
        <v>960</v>
      </c>
      <c r="G8" s="41">
        <v>14.599015200000004</v>
      </c>
      <c r="H8" s="41">
        <v>64.938756959999992</v>
      </c>
      <c r="I8" s="61">
        <f t="shared" si="0"/>
        <v>276.63910464959997</v>
      </c>
    </row>
    <row r="9" spans="1:9" x14ac:dyDescent="0.2">
      <c r="A9" s="80"/>
      <c r="B9" s="39" t="s">
        <v>59</v>
      </c>
      <c r="C9" s="40" t="s">
        <v>66</v>
      </c>
      <c r="D9" s="41">
        <v>13.3125</v>
      </c>
      <c r="E9" s="41">
        <v>5.625</v>
      </c>
      <c r="F9" s="42">
        <v>320</v>
      </c>
      <c r="G9" s="41">
        <v>4.9433075999999998</v>
      </c>
      <c r="H9" s="41">
        <v>20.017332720000002</v>
      </c>
      <c r="I9" s="61">
        <f t="shared" si="0"/>
        <v>85.273837387200004</v>
      </c>
    </row>
    <row r="10" spans="1:9" x14ac:dyDescent="0.2">
      <c r="A10" s="56"/>
      <c r="B10" s="56"/>
      <c r="C10" s="57" t="s">
        <v>48</v>
      </c>
      <c r="D10" s="43">
        <f>AVERAGE(D3:D9)</f>
        <v>15.266320072332732</v>
      </c>
      <c r="E10" s="43">
        <f>AVERAGE(E3:E9)</f>
        <v>7.6279008438818554</v>
      </c>
      <c r="F10" s="44"/>
      <c r="G10" s="43"/>
      <c r="H10" s="43"/>
      <c r="I10" s="62"/>
    </row>
    <row r="11" spans="1:9" x14ac:dyDescent="0.2">
      <c r="A11" s="53"/>
      <c r="B11" s="53"/>
      <c r="C11" s="53"/>
      <c r="D11" s="75" t="s">
        <v>12</v>
      </c>
      <c r="E11" s="75"/>
      <c r="F11" s="44">
        <f>SUM(F3:F9)</f>
        <v>3620</v>
      </c>
      <c r="G11" s="43">
        <f>SUM(G3:G9)</f>
        <v>77.473426800000027</v>
      </c>
      <c r="H11" s="43">
        <f>SUM(H3:H9)</f>
        <v>340.80735079199997</v>
      </c>
      <c r="I11" s="62">
        <f>SUM(I3:I9)</f>
        <v>1451.8393143739197</v>
      </c>
    </row>
    <row r="12" spans="1:9" x14ac:dyDescent="0.2">
      <c r="C12" s="52"/>
      <c r="D12" s="75" t="s">
        <v>31</v>
      </c>
      <c r="E12" s="75"/>
      <c r="F12" s="54">
        <f>AVERAGE(F3:F9)</f>
        <v>517.14285714285711</v>
      </c>
      <c r="G12" s="13">
        <f>AVERAGE(G3:G9)</f>
        <v>11.067632400000004</v>
      </c>
      <c r="H12" s="13">
        <f>AVERAGE(H3:H9)</f>
        <v>48.686764398857136</v>
      </c>
      <c r="I12" s="63">
        <f>AVERAGE(I3:I9)</f>
        <v>207.4056163391314</v>
      </c>
    </row>
    <row r="13" spans="1:9" x14ac:dyDescent="0.2">
      <c r="F13" s="70"/>
    </row>
  </sheetData>
  <mergeCells count="11">
    <mergeCell ref="D11:E11"/>
    <mergeCell ref="D12:E12"/>
    <mergeCell ref="I1:I2"/>
    <mergeCell ref="A1:A2"/>
    <mergeCell ref="A3:A9"/>
    <mergeCell ref="B1:C1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9" sqref="E9"/>
    </sheetView>
  </sheetViews>
  <sheetFormatPr baseColWidth="10" defaultColWidth="11.42578125" defaultRowHeight="12.75" x14ac:dyDescent="0.2"/>
  <cols>
    <col min="1" max="1" width="14.85546875" style="6" customWidth="1"/>
    <col min="2" max="2" width="9.42578125" style="3" customWidth="1"/>
    <col min="3" max="3" width="8.85546875" style="3" customWidth="1"/>
    <col min="4" max="4" width="9.7109375" style="3" customWidth="1"/>
    <col min="5" max="6" width="8.85546875" style="3" customWidth="1"/>
    <col min="7" max="7" width="9" style="3" customWidth="1"/>
    <col min="8" max="16384" width="11.42578125" style="3"/>
  </cols>
  <sheetData>
    <row r="1" spans="1:7" x14ac:dyDescent="0.2">
      <c r="A1" s="20" t="s">
        <v>1</v>
      </c>
      <c r="B1" s="21" t="s">
        <v>22</v>
      </c>
      <c r="C1" s="20" t="s">
        <v>6</v>
      </c>
      <c r="D1" s="20" t="s">
        <v>23</v>
      </c>
      <c r="E1" s="20" t="s">
        <v>8</v>
      </c>
      <c r="F1" s="20" t="s">
        <v>9</v>
      </c>
      <c r="G1" s="20" t="s">
        <v>24</v>
      </c>
    </row>
    <row r="2" spans="1:7" x14ac:dyDescent="0.2">
      <c r="A2" s="8">
        <v>1</v>
      </c>
      <c r="B2" s="18">
        <v>24</v>
      </c>
      <c r="C2" s="10">
        <v>0.6186595800000001</v>
      </c>
      <c r="D2" s="10">
        <v>3.0451575742000005</v>
      </c>
      <c r="E2" s="36">
        <v>480</v>
      </c>
      <c r="F2" s="10">
        <v>12.373191600000002</v>
      </c>
      <c r="G2" s="10">
        <v>60.903151483999991</v>
      </c>
    </row>
    <row r="3" spans="1:7" x14ac:dyDescent="0.2">
      <c r="A3" s="8">
        <v>2</v>
      </c>
      <c r="B3" s="18">
        <v>19</v>
      </c>
      <c r="C3" s="10">
        <v>0.55896917999999995</v>
      </c>
      <c r="D3" s="10">
        <v>2.2863629530999998</v>
      </c>
      <c r="E3" s="36">
        <v>380</v>
      </c>
      <c r="F3" s="10">
        <v>11.1793836</v>
      </c>
      <c r="G3" s="10">
        <v>45.727259061999995</v>
      </c>
    </row>
    <row r="4" spans="1:7" x14ac:dyDescent="0.2">
      <c r="A4" s="8">
        <v>3</v>
      </c>
      <c r="B4" s="18">
        <v>25</v>
      </c>
      <c r="C4" s="10">
        <v>0.61473258000000008</v>
      </c>
      <c r="D4" s="10">
        <v>2.5831132137000004</v>
      </c>
      <c r="E4" s="36">
        <v>500</v>
      </c>
      <c r="F4" s="10">
        <v>12.2946516</v>
      </c>
      <c r="G4" s="10">
        <v>51.662264273999995</v>
      </c>
    </row>
    <row r="5" spans="1:7" x14ac:dyDescent="0.2">
      <c r="A5" s="8">
        <v>4</v>
      </c>
      <c r="B5" s="18">
        <v>36</v>
      </c>
      <c r="C5" s="10">
        <v>0.6652338000000001</v>
      </c>
      <c r="D5" s="10">
        <v>2.723878226900001</v>
      </c>
      <c r="E5" s="36">
        <v>720</v>
      </c>
      <c r="F5" s="10">
        <v>13.304675999999995</v>
      </c>
      <c r="G5" s="10">
        <v>54.477564537999989</v>
      </c>
    </row>
    <row r="6" spans="1:7" x14ac:dyDescent="0.2">
      <c r="A6" s="8">
        <v>5</v>
      </c>
      <c r="B6" s="18">
        <v>31</v>
      </c>
      <c r="C6" s="10">
        <v>0.68416193999999997</v>
      </c>
      <c r="D6" s="10">
        <v>2.9638180479000003</v>
      </c>
      <c r="E6" s="36">
        <v>620</v>
      </c>
      <c r="F6" s="10">
        <v>13.683238800000002</v>
      </c>
      <c r="G6" s="10">
        <v>59.276360957999998</v>
      </c>
    </row>
    <row r="7" spans="1:7" x14ac:dyDescent="0.2">
      <c r="A7" s="8">
        <v>6</v>
      </c>
      <c r="B7" s="18">
        <v>46</v>
      </c>
      <c r="C7" s="10">
        <v>0.73191425999999971</v>
      </c>
      <c r="D7" s="10">
        <v>3.4380375237999994</v>
      </c>
      <c r="E7" s="36">
        <v>920</v>
      </c>
      <c r="F7" s="10">
        <v>14.6382852</v>
      </c>
      <c r="G7" s="10">
        <v>68.760750475999998</v>
      </c>
    </row>
    <row r="8" spans="1:7" x14ac:dyDescent="0.2">
      <c r="A8" s="50" t="s">
        <v>12</v>
      </c>
      <c r="B8" s="21">
        <f>SUM(B2:B7)</f>
        <v>181</v>
      </c>
      <c r="C8" s="12">
        <f>SUM(C2:C7)</f>
        <v>3.8736713400000005</v>
      </c>
      <c r="D8" s="12">
        <f>SUM(D2:D7)</f>
        <v>17.040367539600002</v>
      </c>
      <c r="E8" s="51">
        <f>SUM(E2:E7)</f>
        <v>3620</v>
      </c>
      <c r="F8" s="12">
        <f t="shared" ref="F8:G8" si="0">SUM(F2:F7)</f>
        <v>77.473426799999999</v>
      </c>
      <c r="G8" s="12">
        <f t="shared" si="0"/>
        <v>340.80735079199997</v>
      </c>
    </row>
    <row r="9" spans="1:7" x14ac:dyDescent="0.2">
      <c r="A9" s="49" t="s">
        <v>31</v>
      </c>
      <c r="B9" s="37">
        <f>AVERAGE(B2:B7)</f>
        <v>30.166666666666668</v>
      </c>
      <c r="C9" s="12">
        <f>AVERAGE(C2:C7)</f>
        <v>0.64561189000000008</v>
      </c>
      <c r="D9" s="12">
        <f t="shared" ref="D9:G9" si="1">AVERAGE(D2:D7)</f>
        <v>2.8400612566000003</v>
      </c>
      <c r="E9" s="51">
        <f>AVERAGE(E2:E7)</f>
        <v>603.33333333333337</v>
      </c>
      <c r="F9" s="12">
        <f>AVERAGE(F2:F7)</f>
        <v>12.9122378</v>
      </c>
      <c r="G9" s="12">
        <f t="shared" si="1"/>
        <v>56.801225131999992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H22" sqref="H22"/>
    </sheetView>
  </sheetViews>
  <sheetFormatPr baseColWidth="10" defaultColWidth="11.42578125" defaultRowHeight="12.75" x14ac:dyDescent="0.2"/>
  <cols>
    <col min="1" max="1" width="17" style="3" customWidth="1"/>
    <col min="2" max="16384" width="11.42578125" style="3"/>
  </cols>
  <sheetData>
    <row r="1" spans="1:4" s="25" customFormat="1" ht="25.5" x14ac:dyDescent="0.25">
      <c r="A1" s="24" t="s">
        <v>25</v>
      </c>
      <c r="B1" s="24" t="s">
        <v>8</v>
      </c>
      <c r="C1" s="24" t="s">
        <v>9</v>
      </c>
      <c r="D1" s="24" t="s">
        <v>10</v>
      </c>
    </row>
    <row r="2" spans="1:4" x14ac:dyDescent="0.2">
      <c r="A2" s="28" t="s">
        <v>58</v>
      </c>
      <c r="B2" s="33">
        <v>240</v>
      </c>
      <c r="C2" s="29">
        <v>3.2264232000000002</v>
      </c>
      <c r="D2" s="29">
        <v>13.238074080000001</v>
      </c>
    </row>
    <row r="3" spans="1:4" x14ac:dyDescent="0.2">
      <c r="A3" s="26" t="s">
        <v>49</v>
      </c>
      <c r="B3" s="34">
        <v>160</v>
      </c>
      <c r="C3" s="9">
        <v>1.6084992</v>
      </c>
      <c r="D3" s="9">
        <v>5.8066192799999996</v>
      </c>
    </row>
    <row r="4" spans="1:4" x14ac:dyDescent="0.2">
      <c r="A4" s="26" t="s">
        <v>50</v>
      </c>
      <c r="B4" s="34">
        <v>80</v>
      </c>
      <c r="C4" s="9">
        <v>1.6179239999999999</v>
      </c>
      <c r="D4" s="9">
        <v>7.4314548000000009</v>
      </c>
    </row>
    <row r="5" spans="1:4" x14ac:dyDescent="0.2">
      <c r="A5" s="28" t="s">
        <v>57</v>
      </c>
      <c r="B5" s="33">
        <v>100</v>
      </c>
      <c r="C5" s="29">
        <v>4.6888380000000005</v>
      </c>
      <c r="D5" s="29">
        <v>15.160669990000001</v>
      </c>
    </row>
    <row r="6" spans="1:4" x14ac:dyDescent="0.2">
      <c r="A6" s="26" t="s">
        <v>51</v>
      </c>
      <c r="B6" s="34">
        <v>60</v>
      </c>
      <c r="C6" s="9">
        <v>2.2933680000000001</v>
      </c>
      <c r="D6" s="9">
        <v>6.11766699</v>
      </c>
    </row>
    <row r="7" spans="1:4" x14ac:dyDescent="0.2">
      <c r="A7" s="26" t="s">
        <v>11</v>
      </c>
      <c r="B7" s="34">
        <v>20</v>
      </c>
      <c r="C7" s="9">
        <v>0.98175000000000001</v>
      </c>
      <c r="D7" s="9">
        <v>3.0090447500000002</v>
      </c>
    </row>
    <row r="8" spans="1:4" x14ac:dyDescent="0.2">
      <c r="A8" s="26" t="s">
        <v>27</v>
      </c>
      <c r="B8" s="34">
        <v>20</v>
      </c>
      <c r="C8" s="9">
        <v>1.4137200000000001</v>
      </c>
      <c r="D8" s="9">
        <v>6.0339582499999995</v>
      </c>
    </row>
    <row r="9" spans="1:4" x14ac:dyDescent="0.2">
      <c r="A9" s="28" t="s">
        <v>54</v>
      </c>
      <c r="B9" s="33">
        <v>1580</v>
      </c>
      <c r="C9" s="29">
        <v>45.184062000000004</v>
      </c>
      <c r="D9" s="29">
        <v>205.39660008199999</v>
      </c>
    </row>
    <row r="10" spans="1:4" x14ac:dyDescent="0.2">
      <c r="A10" s="26" t="s">
        <v>49</v>
      </c>
      <c r="B10" s="34">
        <v>460</v>
      </c>
      <c r="C10" s="9">
        <v>5.511937200000002</v>
      </c>
      <c r="D10" s="9">
        <v>29.633873033999997</v>
      </c>
    </row>
    <row r="11" spans="1:4" x14ac:dyDescent="0.2">
      <c r="A11" s="26" t="s">
        <v>50</v>
      </c>
      <c r="B11" s="34">
        <v>620</v>
      </c>
      <c r="C11" s="9">
        <v>13.766491200000001</v>
      </c>
      <c r="D11" s="9">
        <v>62.097671638000001</v>
      </c>
    </row>
    <row r="12" spans="1:4" x14ac:dyDescent="0.2">
      <c r="A12" s="26" t="s">
        <v>51</v>
      </c>
      <c r="B12" s="34">
        <v>320</v>
      </c>
      <c r="C12" s="9">
        <v>12.352771200000001</v>
      </c>
      <c r="D12" s="9">
        <v>53.556755358000004</v>
      </c>
    </row>
    <row r="13" spans="1:4" x14ac:dyDescent="0.2">
      <c r="A13" s="26" t="s">
        <v>11</v>
      </c>
      <c r="B13" s="34">
        <v>80</v>
      </c>
      <c r="C13" s="9">
        <v>4.5066252000000002</v>
      </c>
      <c r="D13" s="9">
        <v>20.366072012</v>
      </c>
    </row>
    <row r="14" spans="1:4" x14ac:dyDescent="0.2">
      <c r="A14" s="26" t="s">
        <v>27</v>
      </c>
      <c r="B14" s="34">
        <v>60</v>
      </c>
      <c r="C14" s="9">
        <v>4.7328203999999996</v>
      </c>
      <c r="D14" s="9">
        <v>20.614168073999998</v>
      </c>
    </row>
    <row r="15" spans="1:4" x14ac:dyDescent="0.2">
      <c r="A15" s="26" t="s">
        <v>29</v>
      </c>
      <c r="B15" s="34">
        <v>40</v>
      </c>
      <c r="C15" s="9">
        <v>4.3134168000000006</v>
      </c>
      <c r="D15" s="9">
        <v>19.128059966000002</v>
      </c>
    </row>
    <row r="16" spans="1:4" x14ac:dyDescent="0.2">
      <c r="A16" s="28" t="s">
        <v>55</v>
      </c>
      <c r="B16" s="33">
        <v>320</v>
      </c>
      <c r="C16" s="29">
        <v>3.3473747999999999</v>
      </c>
      <c r="D16" s="29">
        <v>14.59147536</v>
      </c>
    </row>
    <row r="17" spans="1:4" x14ac:dyDescent="0.2">
      <c r="A17" s="26" t="s">
        <v>49</v>
      </c>
      <c r="B17" s="34">
        <v>300</v>
      </c>
      <c r="C17" s="9">
        <v>2.9939448</v>
      </c>
      <c r="D17" s="9">
        <v>12.682953360000001</v>
      </c>
    </row>
    <row r="18" spans="1:4" x14ac:dyDescent="0.2">
      <c r="A18" s="26" t="s">
        <v>50</v>
      </c>
      <c r="B18" s="34">
        <v>20</v>
      </c>
      <c r="C18" s="9">
        <v>0.35343000000000002</v>
      </c>
      <c r="D18" s="9">
        <v>1.9085220000000001</v>
      </c>
    </row>
    <row r="19" spans="1:4" x14ac:dyDescent="0.2">
      <c r="A19" s="28" t="s">
        <v>56</v>
      </c>
      <c r="B19" s="33">
        <v>100</v>
      </c>
      <c r="C19" s="29">
        <v>1.4844060000000001</v>
      </c>
      <c r="D19" s="29">
        <v>7.4644416000000007</v>
      </c>
    </row>
    <row r="20" spans="1:4" x14ac:dyDescent="0.2">
      <c r="A20" s="26" t="s">
        <v>49</v>
      </c>
      <c r="B20" s="34">
        <v>60</v>
      </c>
      <c r="C20" s="9">
        <v>0.57334200000000002</v>
      </c>
      <c r="D20" s="9">
        <v>2.48060736</v>
      </c>
    </row>
    <row r="21" spans="1:4" x14ac:dyDescent="0.2">
      <c r="A21" s="26" t="s">
        <v>50</v>
      </c>
      <c r="B21" s="34">
        <v>40</v>
      </c>
      <c r="C21" s="9">
        <v>0.9110640000000001</v>
      </c>
      <c r="D21" s="9">
        <v>4.9838342400000002</v>
      </c>
    </row>
    <row r="22" spans="1:4" x14ac:dyDescent="0.2">
      <c r="A22" s="28" t="s">
        <v>53</v>
      </c>
      <c r="B22" s="33">
        <v>960</v>
      </c>
      <c r="C22" s="29">
        <v>14.599015200000004</v>
      </c>
      <c r="D22" s="29">
        <v>64.938756960000006</v>
      </c>
    </row>
    <row r="23" spans="1:4" x14ac:dyDescent="0.2">
      <c r="A23" s="26" t="s">
        <v>49</v>
      </c>
      <c r="B23" s="34">
        <v>640</v>
      </c>
      <c r="C23" s="9">
        <v>6.8015640000000017</v>
      </c>
      <c r="D23" s="9">
        <v>26.721192960000003</v>
      </c>
    </row>
    <row r="24" spans="1:4" x14ac:dyDescent="0.2">
      <c r="A24" s="26" t="s">
        <v>50</v>
      </c>
      <c r="B24" s="34">
        <v>240</v>
      </c>
      <c r="C24" s="9">
        <v>5.1522240000000012</v>
      </c>
      <c r="D24" s="9">
        <v>25.222649760000003</v>
      </c>
    </row>
    <row r="25" spans="1:4" x14ac:dyDescent="0.2">
      <c r="A25" s="26" t="s">
        <v>51</v>
      </c>
      <c r="B25" s="34">
        <v>80</v>
      </c>
      <c r="C25" s="9">
        <v>2.6452271999999999</v>
      </c>
      <c r="D25" s="9">
        <v>12.99491424</v>
      </c>
    </row>
    <row r="26" spans="1:4" x14ac:dyDescent="0.2">
      <c r="A26" s="28" t="s">
        <v>59</v>
      </c>
      <c r="B26" s="33">
        <v>320</v>
      </c>
      <c r="C26" s="29">
        <v>4.9433076000000007</v>
      </c>
      <c r="D26" s="29">
        <v>20.017332719999999</v>
      </c>
    </row>
    <row r="27" spans="1:4" x14ac:dyDescent="0.2">
      <c r="A27" s="26" t="s">
        <v>49</v>
      </c>
      <c r="B27" s="34">
        <v>240</v>
      </c>
      <c r="C27" s="9">
        <v>2.3750496000000001</v>
      </c>
      <c r="D27" s="9">
        <v>7.200547199999999</v>
      </c>
    </row>
    <row r="28" spans="1:4" x14ac:dyDescent="0.2">
      <c r="A28" s="26" t="s">
        <v>50</v>
      </c>
      <c r="B28" s="34">
        <v>60</v>
      </c>
      <c r="C28" s="9">
        <v>1.4231448000000002</v>
      </c>
      <c r="D28" s="9">
        <v>5.9461063200000002</v>
      </c>
    </row>
    <row r="29" spans="1:4" x14ac:dyDescent="0.2">
      <c r="A29" s="26" t="s">
        <v>11</v>
      </c>
      <c r="B29" s="34">
        <v>20</v>
      </c>
      <c r="C29" s="9">
        <v>1.1451131999999999</v>
      </c>
      <c r="D29" s="9">
        <v>6.8706791999999997</v>
      </c>
    </row>
    <row r="30" spans="1:4" x14ac:dyDescent="0.2">
      <c r="A30" s="55" t="s">
        <v>12</v>
      </c>
      <c r="B30" s="35">
        <f>SUM(B2,B5,B9,B16,B19,B22,B26)</f>
        <v>3620</v>
      </c>
      <c r="C30" s="27">
        <f t="shared" ref="C30:D30" si="0">SUM(C2,C5,C7,C9,C21,C28)</f>
        <v>56.415282000000012</v>
      </c>
      <c r="D30" s="27">
        <f t="shared" si="0"/>
        <v>247.73432946200001</v>
      </c>
    </row>
    <row r="31" spans="1:4" x14ac:dyDescent="0.2">
      <c r="A31" s="55" t="s">
        <v>31</v>
      </c>
      <c r="B31" s="54">
        <f>AVERAGE(B2,B5,B9,B16,B19,B22,B26)</f>
        <v>517.14285714285711</v>
      </c>
      <c r="C31" s="13">
        <f t="shared" ref="C31:D31" si="1">AVERAGE(C2,C5,C9,C16,C19,C22,C26)</f>
        <v>11.067632399999999</v>
      </c>
      <c r="D31" s="13">
        <f t="shared" si="1"/>
        <v>48.686764398857136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B3" sqref="B3"/>
    </sheetView>
  </sheetViews>
  <sheetFormatPr baseColWidth="10" defaultColWidth="11.42578125" defaultRowHeight="12.75" x14ac:dyDescent="0.2"/>
  <cols>
    <col min="1" max="1" width="11.85546875" style="3" customWidth="1"/>
    <col min="2" max="2" width="13.140625" style="3" bestFit="1" customWidth="1"/>
    <col min="3" max="3" width="4.5703125" style="3" customWidth="1"/>
    <col min="4" max="4" width="8.140625" style="3" customWidth="1"/>
    <col min="5" max="5" width="37" style="3" bestFit="1" customWidth="1"/>
    <col min="6" max="6" width="7.85546875" style="3" customWidth="1"/>
    <col min="7" max="16384" width="11.42578125" style="3"/>
  </cols>
  <sheetData>
    <row r="1" spans="1:6" x14ac:dyDescent="0.2">
      <c r="A1" s="14" t="s">
        <v>1</v>
      </c>
      <c r="B1" s="14" t="s">
        <v>67</v>
      </c>
      <c r="D1" s="81" t="s">
        <v>32</v>
      </c>
      <c r="E1" s="82"/>
      <c r="F1" s="83"/>
    </row>
    <row r="2" spans="1:6" x14ac:dyDescent="0.2">
      <c r="A2" s="8">
        <v>1</v>
      </c>
      <c r="B2" s="10">
        <v>60.903151483999991</v>
      </c>
      <c r="D2" s="45" t="s">
        <v>33</v>
      </c>
      <c r="E2" s="45" t="s">
        <v>34</v>
      </c>
      <c r="F2" s="46">
        <v>56.801225131999992</v>
      </c>
    </row>
    <row r="3" spans="1:6" x14ac:dyDescent="0.2">
      <c r="A3" s="8">
        <v>2</v>
      </c>
      <c r="B3" s="10">
        <v>45.727259061999995</v>
      </c>
      <c r="D3" s="45" t="s">
        <v>35</v>
      </c>
      <c r="E3" s="45" t="s">
        <v>36</v>
      </c>
      <c r="F3" s="46">
        <v>8.0052905679161217</v>
      </c>
    </row>
    <row r="4" spans="1:6" x14ac:dyDescent="0.2">
      <c r="A4" s="8">
        <v>3</v>
      </c>
      <c r="B4" s="10">
        <v>51.662264273999995</v>
      </c>
      <c r="D4" s="45" t="s">
        <v>26</v>
      </c>
      <c r="E4" s="45" t="s">
        <v>37</v>
      </c>
      <c r="F4" s="46">
        <v>14.093517436133956</v>
      </c>
    </row>
    <row r="5" spans="1:6" x14ac:dyDescent="0.2">
      <c r="A5" s="8">
        <v>4</v>
      </c>
      <c r="B5" s="10">
        <v>54.477564537999989</v>
      </c>
      <c r="D5" s="45" t="s">
        <v>38</v>
      </c>
      <c r="E5" s="45" t="s">
        <v>39</v>
      </c>
      <c r="F5" s="46">
        <v>3.2681461890182439</v>
      </c>
    </row>
    <row r="6" spans="1:6" x14ac:dyDescent="0.2">
      <c r="A6" s="8">
        <v>5</v>
      </c>
      <c r="B6" s="10">
        <v>59.276360957999998</v>
      </c>
      <c r="D6" s="45" t="s">
        <v>40</v>
      </c>
      <c r="E6" s="45" t="s">
        <v>41</v>
      </c>
      <c r="F6" s="46">
        <v>8.4024038519659054</v>
      </c>
    </row>
    <row r="7" spans="1:6" x14ac:dyDescent="0.2">
      <c r="A7" s="8">
        <v>6</v>
      </c>
      <c r="B7" s="10">
        <v>68.760750475999998</v>
      </c>
      <c r="D7" s="47" t="s">
        <v>42</v>
      </c>
      <c r="E7" s="47" t="s">
        <v>43</v>
      </c>
      <c r="F7" s="48">
        <v>14.792645462205462</v>
      </c>
    </row>
    <row r="8" spans="1:6" x14ac:dyDescent="0.2">
      <c r="A8" s="15" t="s">
        <v>31</v>
      </c>
      <c r="B8" s="16">
        <f>AVERAGE(B2:B7)</f>
        <v>56.801225131999992</v>
      </c>
      <c r="D8" s="45" t="s">
        <v>44</v>
      </c>
      <c r="E8" s="45" t="s">
        <v>45</v>
      </c>
      <c r="F8" s="46">
        <v>65.203628983965899</v>
      </c>
    </row>
    <row r="9" spans="1:6" x14ac:dyDescent="0.2">
      <c r="D9" s="45" t="s">
        <v>46</v>
      </c>
      <c r="E9" s="45" t="s">
        <v>47</v>
      </c>
      <c r="F9" s="46">
        <v>48.398821280034085</v>
      </c>
    </row>
  </sheetData>
  <mergeCells count="1">
    <mergeCell ref="D1:F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8"/>
  <sheetViews>
    <sheetView workbookViewId="0">
      <selection activeCell="B18" sqref="B18"/>
    </sheetView>
  </sheetViews>
  <sheetFormatPr baseColWidth="10" defaultColWidth="11.42578125" defaultRowHeight="15" x14ac:dyDescent="0.25"/>
  <cols>
    <col min="1" max="1" width="10.7109375" customWidth="1"/>
    <col min="2" max="2" width="48.140625" customWidth="1"/>
    <col min="3" max="3" width="28.140625" customWidth="1"/>
  </cols>
  <sheetData>
    <row r="4" spans="1:3" s="65" customFormat="1" ht="23.25" customHeight="1" x14ac:dyDescent="0.25">
      <c r="A4" s="66" t="s">
        <v>69</v>
      </c>
      <c r="B4" s="66" t="s">
        <v>71</v>
      </c>
      <c r="C4" s="66" t="s">
        <v>73</v>
      </c>
    </row>
    <row r="5" spans="1:3" ht="94.5" customHeight="1" x14ac:dyDescent="0.25">
      <c r="A5" s="68" t="s">
        <v>70</v>
      </c>
      <c r="B5" s="67" t="s">
        <v>72</v>
      </c>
      <c r="C5" s="68" t="s">
        <v>74</v>
      </c>
    </row>
    <row r="6" spans="1:3" ht="51.75" customHeight="1" x14ac:dyDescent="0.25">
      <c r="A6" s="69" t="s">
        <v>54</v>
      </c>
      <c r="B6" s="67" t="s">
        <v>76</v>
      </c>
      <c r="C6" s="68" t="s">
        <v>75</v>
      </c>
    </row>
    <row r="7" spans="1:3" ht="51.75" customHeight="1" x14ac:dyDescent="0.25">
      <c r="A7" s="69" t="s">
        <v>57</v>
      </c>
      <c r="B7" s="67" t="s">
        <v>77</v>
      </c>
      <c r="C7" s="68" t="s">
        <v>75</v>
      </c>
    </row>
    <row r="8" spans="1:3" x14ac:dyDescent="0.25">
      <c r="A8" s="6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BASE</vt:lpstr>
      <vt:lpstr>BASE_ANÁLISIS</vt:lpstr>
      <vt:lpstr>TD</vt:lpstr>
      <vt:lpstr>CUADRO 2</vt:lpstr>
      <vt:lpstr>RESUMEN DE INVENTARIO</vt:lpstr>
      <vt:lpstr>ANEXO 3 </vt:lpstr>
      <vt:lpstr>ANEXO 4</vt:lpstr>
      <vt:lpstr>ESTADISTICA</vt:lpstr>
      <vt:lpstr>Fórmulas_Volumen</vt:lpstr>
      <vt:lpstr>Coordenadas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AGRICOLA-FCA</dc:creator>
  <cp:lastModifiedBy>DangerGo</cp:lastModifiedBy>
  <dcterms:created xsi:type="dcterms:W3CDTF">2013-02-08T15:35:40Z</dcterms:created>
  <dcterms:modified xsi:type="dcterms:W3CDTF">2017-03-25T18:05:17Z</dcterms:modified>
</cp:coreProperties>
</file>