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CARBONO_REDD+GT\ASINFOR\ALVARO_NERY_SOSA\"/>
    </mc:Choice>
  </mc:AlternateContent>
  <bookViews>
    <workbookView xWindow="930" yWindow="0" windowWidth="6300" windowHeight="3810" firstSheet="2" activeTab="8"/>
  </bookViews>
  <sheets>
    <sheet name="BASE" sheetId="1" r:id="rId1"/>
    <sheet name="BASE_ANÁLISIS" sheetId="19" r:id="rId2"/>
    <sheet name="TD" sheetId="25" r:id="rId3"/>
    <sheet name="CUADRO 2" sheetId="4" r:id="rId4"/>
    <sheet name="RESUMEN DE INVENTARIO" sheetId="12" r:id="rId5"/>
    <sheet name="ANEXO 3 " sheetId="13" r:id="rId6"/>
    <sheet name="ANEXO 4" sheetId="14" r:id="rId7"/>
    <sheet name="ESTADISTICA" sheetId="15" r:id="rId8"/>
    <sheet name="Coordenadas" sheetId="26" r:id="rId9"/>
  </sheets>
  <calcPr calcId="152511"/>
  <pivotCaches>
    <pivotCache cacheId="79" r:id="rId10"/>
  </pivotCaches>
</workbook>
</file>

<file path=xl/calcChain.xml><?xml version="1.0" encoding="utf-8"?>
<calcChain xmlns="http://schemas.openxmlformats.org/spreadsheetml/2006/main">
  <c r="N4" i="19" l="1"/>
  <c r="E4" i="26" l="1"/>
  <c r="E3" i="26"/>
  <c r="E2" i="26"/>
  <c r="D16" i="14" l="1"/>
  <c r="C16" i="14"/>
  <c r="B16" i="14"/>
  <c r="D15" i="14" l="1"/>
  <c r="C15" i="14"/>
  <c r="B15" i="14"/>
  <c r="H8" i="12" l="1"/>
  <c r="G8" i="12"/>
  <c r="E6" i="12"/>
  <c r="D6" i="12"/>
  <c r="I3" i="19"/>
  <c r="J3" i="19"/>
  <c r="K3" i="19" s="1"/>
  <c r="I4" i="19"/>
  <c r="J4" i="19"/>
  <c r="K4" i="19" s="1"/>
  <c r="I5" i="19"/>
  <c r="J5" i="19"/>
  <c r="K5" i="19" s="1"/>
  <c r="I6" i="19"/>
  <c r="L6" i="19" s="1"/>
  <c r="J6" i="19"/>
  <c r="K6" i="19"/>
  <c r="I7" i="19"/>
  <c r="J7" i="19"/>
  <c r="K7" i="19" s="1"/>
  <c r="I8" i="19"/>
  <c r="J8" i="19"/>
  <c r="K8" i="19" s="1"/>
  <c r="I9" i="19"/>
  <c r="J9" i="19"/>
  <c r="K9" i="19" s="1"/>
  <c r="I10" i="19"/>
  <c r="L10" i="19" s="1"/>
  <c r="J10" i="19"/>
  <c r="K10" i="19"/>
  <c r="I11" i="19"/>
  <c r="J11" i="19"/>
  <c r="K11" i="19" s="1"/>
  <c r="I12" i="19"/>
  <c r="J12" i="19"/>
  <c r="K12" i="19" s="1"/>
  <c r="I13" i="19"/>
  <c r="J13" i="19"/>
  <c r="K13" i="19" s="1"/>
  <c r="I14" i="19"/>
  <c r="L14" i="19" s="1"/>
  <c r="J14" i="19"/>
  <c r="K14" i="19"/>
  <c r="I15" i="19"/>
  <c r="J15" i="19"/>
  <c r="K15" i="19" s="1"/>
  <c r="I16" i="19"/>
  <c r="J16" i="19"/>
  <c r="K16" i="19" s="1"/>
  <c r="I17" i="19"/>
  <c r="J17" i="19"/>
  <c r="K17" i="19" s="1"/>
  <c r="I18" i="19"/>
  <c r="L18" i="19" s="1"/>
  <c r="J18" i="19"/>
  <c r="K18" i="19"/>
  <c r="I19" i="19"/>
  <c r="J19" i="19"/>
  <c r="K19" i="19" s="1"/>
  <c r="I20" i="19"/>
  <c r="J20" i="19"/>
  <c r="K20" i="19" s="1"/>
  <c r="I21" i="19"/>
  <c r="J21" i="19"/>
  <c r="K21" i="19" s="1"/>
  <c r="I22" i="19"/>
  <c r="L22" i="19" s="1"/>
  <c r="J22" i="19"/>
  <c r="K22" i="19"/>
  <c r="I23" i="19"/>
  <c r="J23" i="19"/>
  <c r="K23" i="19" s="1"/>
  <c r="I24" i="19"/>
  <c r="J24" i="19"/>
  <c r="K24" i="19" s="1"/>
  <c r="I25" i="19"/>
  <c r="J25" i="19"/>
  <c r="K25" i="19" s="1"/>
  <c r="I26" i="19"/>
  <c r="L26" i="19" s="1"/>
  <c r="J26" i="19"/>
  <c r="K26" i="19"/>
  <c r="I27" i="19"/>
  <c r="J27" i="19"/>
  <c r="K27" i="19" s="1"/>
  <c r="I28" i="19"/>
  <c r="J28" i="19"/>
  <c r="K28" i="19" s="1"/>
  <c r="I29" i="19"/>
  <c r="J29" i="19"/>
  <c r="K29" i="19" s="1"/>
  <c r="I30" i="19"/>
  <c r="L30" i="19" s="1"/>
  <c r="J30" i="19"/>
  <c r="K30" i="19"/>
  <c r="I31" i="19"/>
  <c r="J31" i="19"/>
  <c r="K31" i="19" s="1"/>
  <c r="I32" i="19"/>
  <c r="J32" i="19"/>
  <c r="K32" i="19" s="1"/>
  <c r="I33" i="19"/>
  <c r="J33" i="19"/>
  <c r="K33" i="19" s="1"/>
  <c r="I34" i="19"/>
  <c r="L34" i="19" s="1"/>
  <c r="J34" i="19"/>
  <c r="K34" i="19"/>
  <c r="I35" i="19"/>
  <c r="J35" i="19"/>
  <c r="K35" i="19" s="1"/>
  <c r="I36" i="19"/>
  <c r="J36" i="19"/>
  <c r="K36" i="19" s="1"/>
  <c r="I37" i="19"/>
  <c r="J37" i="19"/>
  <c r="K37" i="19" s="1"/>
  <c r="I38" i="19"/>
  <c r="L38" i="19" s="1"/>
  <c r="J38" i="19"/>
  <c r="K38" i="19"/>
  <c r="I39" i="19"/>
  <c r="J39" i="19"/>
  <c r="K39" i="19" s="1"/>
  <c r="I40" i="19"/>
  <c r="J40" i="19"/>
  <c r="K40" i="19" s="1"/>
  <c r="I41" i="19"/>
  <c r="J41" i="19"/>
  <c r="K41" i="19" s="1"/>
  <c r="I42" i="19"/>
  <c r="L42" i="19" s="1"/>
  <c r="J42" i="19"/>
  <c r="K42" i="19"/>
  <c r="I43" i="19"/>
  <c r="J43" i="19"/>
  <c r="K43" i="19" s="1"/>
  <c r="I44" i="19"/>
  <c r="J44" i="19"/>
  <c r="K44" i="19" s="1"/>
  <c r="I45" i="19"/>
  <c r="J45" i="19"/>
  <c r="K45" i="19" s="1"/>
  <c r="I46" i="19"/>
  <c r="L46" i="19" s="1"/>
  <c r="J46" i="19"/>
  <c r="K46" i="19"/>
  <c r="I47" i="19"/>
  <c r="J47" i="19"/>
  <c r="K47" i="19" s="1"/>
  <c r="I48" i="19"/>
  <c r="J48" i="19"/>
  <c r="K48" i="19" s="1"/>
  <c r="I49" i="19"/>
  <c r="J49" i="19"/>
  <c r="K49" i="19" s="1"/>
  <c r="I50" i="19"/>
  <c r="L50" i="19" s="1"/>
  <c r="J50" i="19"/>
  <c r="K50" i="19"/>
  <c r="I51" i="19"/>
  <c r="J51" i="19"/>
  <c r="K51" i="19" s="1"/>
  <c r="I52" i="19"/>
  <c r="J52" i="19"/>
  <c r="K52" i="19" s="1"/>
  <c r="I53" i="19"/>
  <c r="J53" i="19"/>
  <c r="K53" i="19" s="1"/>
  <c r="I54" i="19"/>
  <c r="L54" i="19" s="1"/>
  <c r="J54" i="19"/>
  <c r="K54" i="19"/>
  <c r="I55" i="19"/>
  <c r="J55" i="19"/>
  <c r="K55" i="19" s="1"/>
  <c r="I56" i="19"/>
  <c r="J56" i="19"/>
  <c r="K56" i="19" s="1"/>
  <c r="I57" i="19"/>
  <c r="J57" i="19"/>
  <c r="K57" i="19" s="1"/>
  <c r="I58" i="19"/>
  <c r="L58" i="19" s="1"/>
  <c r="J58" i="19"/>
  <c r="K58" i="19"/>
  <c r="I59" i="19"/>
  <c r="J59" i="19"/>
  <c r="K59" i="19" s="1"/>
  <c r="J2" i="19"/>
  <c r="K2" i="19" s="1"/>
  <c r="I2" i="19"/>
  <c r="L56" i="19" l="1"/>
  <c r="L52" i="19"/>
  <c r="L48" i="19"/>
  <c r="L44" i="19"/>
  <c r="L40" i="19"/>
  <c r="L36" i="19"/>
  <c r="L32" i="19"/>
  <c r="L28" i="19"/>
  <c r="L24" i="19"/>
  <c r="L20" i="19"/>
  <c r="L16" i="19"/>
  <c r="L12" i="19"/>
  <c r="L8" i="19"/>
  <c r="L4" i="19"/>
  <c r="L2" i="19"/>
  <c r="L59" i="19"/>
  <c r="L57" i="19"/>
  <c r="L55" i="19"/>
  <c r="L53" i="19"/>
  <c r="L51" i="19"/>
  <c r="L49" i="19"/>
  <c r="L47" i="19"/>
  <c r="L45" i="19"/>
  <c r="L43" i="19"/>
  <c r="L41" i="19"/>
  <c r="L39" i="19"/>
  <c r="L37" i="19"/>
  <c r="L35" i="19"/>
  <c r="L33" i="19"/>
  <c r="L31" i="19"/>
  <c r="L29" i="19"/>
  <c r="L27" i="19"/>
  <c r="L25" i="19"/>
  <c r="L23" i="19"/>
  <c r="L21" i="19"/>
  <c r="L19" i="19"/>
  <c r="L17" i="19"/>
  <c r="L15" i="19"/>
  <c r="L13" i="19"/>
  <c r="L11" i="19"/>
  <c r="L9" i="19"/>
  <c r="L7" i="19"/>
  <c r="L5" i="19"/>
  <c r="L3" i="19"/>
  <c r="I4" i="12"/>
  <c r="I5" i="12"/>
  <c r="F8" i="12" l="1"/>
  <c r="G7" i="12"/>
  <c r="H7" i="12"/>
  <c r="F7" i="12"/>
  <c r="B6" i="13" l="1"/>
  <c r="D6" i="13"/>
  <c r="E6" i="13"/>
  <c r="F6" i="13"/>
  <c r="G6" i="13"/>
  <c r="C6" i="13"/>
  <c r="E5" i="13"/>
  <c r="F5" i="13"/>
  <c r="G5" i="13"/>
  <c r="D5" i="13"/>
  <c r="C5" i="13"/>
  <c r="B5" i="15" l="1"/>
  <c r="B5" i="13"/>
  <c r="C5" i="4" l="1"/>
  <c r="D4" i="4" l="1"/>
  <c r="D3" i="4"/>
  <c r="I3" i="12"/>
  <c r="I8" i="12" s="1"/>
  <c r="I7" i="12" l="1"/>
  <c r="D2" i="4"/>
  <c r="D5" i="4" s="1"/>
</calcChain>
</file>

<file path=xl/sharedStrings.xml><?xml version="1.0" encoding="utf-8"?>
<sst xmlns="http://schemas.openxmlformats.org/spreadsheetml/2006/main" count="363" uniqueCount="75">
  <si>
    <t>DAP</t>
  </si>
  <si>
    <t>Parcela</t>
  </si>
  <si>
    <t>No.</t>
  </si>
  <si>
    <t>Especie</t>
  </si>
  <si>
    <t>H</t>
  </si>
  <si>
    <t>Clase diámetrica</t>
  </si>
  <si>
    <t>AB</t>
  </si>
  <si>
    <t>Vol</t>
  </si>
  <si>
    <t>No./ha</t>
  </si>
  <si>
    <t>AB/ha</t>
  </si>
  <si>
    <t>Vol/ha</t>
  </si>
  <si>
    <t>25 - 29.9</t>
  </si>
  <si>
    <t>Total general</t>
  </si>
  <si>
    <t xml:space="preserve">ESPECIE </t>
  </si>
  <si>
    <t>No. ARB</t>
  </si>
  <si>
    <t>%</t>
  </si>
  <si>
    <t>Promedio  DAP</t>
  </si>
  <si>
    <t>Promedio  H</t>
  </si>
  <si>
    <t xml:space="preserve"> AB/ha</t>
  </si>
  <si>
    <t>Vol area total</t>
  </si>
  <si>
    <t>Nombre técnico</t>
  </si>
  <si>
    <t>Area</t>
  </si>
  <si>
    <t>No. arb</t>
  </si>
  <si>
    <t>Volumen</t>
  </si>
  <si>
    <t xml:space="preserve"> Vol/ha</t>
  </si>
  <si>
    <t>Especie/clase diamétrica</t>
  </si>
  <si>
    <t>CV</t>
  </si>
  <si>
    <t>30 - 34.9</t>
  </si>
  <si>
    <t>Etiquetas de fila</t>
  </si>
  <si>
    <t>Suma de Vol/ha</t>
  </si>
  <si>
    <t>Promedio</t>
  </si>
  <si>
    <t>INDICADORES ESTADISTICOS</t>
  </si>
  <si>
    <t>X</t>
  </si>
  <si>
    <t>Volumen promedio (m³/ha)</t>
  </si>
  <si>
    <t>S</t>
  </si>
  <si>
    <t>Desviación estándar (m³/ha)</t>
  </si>
  <si>
    <t>Coeficiente de variación (%)</t>
  </si>
  <si>
    <t>Sx</t>
  </si>
  <si>
    <t>Error estándar (m³/ha)</t>
  </si>
  <si>
    <t>EM</t>
  </si>
  <si>
    <t>Error de muestreo (m³/ha)</t>
  </si>
  <si>
    <t>EM%</t>
  </si>
  <si>
    <t>Error de muestreo como porcentaje (%)</t>
  </si>
  <si>
    <t>Ls</t>
  </si>
  <si>
    <t>Limite de confianza superior (m³/ha)</t>
  </si>
  <si>
    <t>Li</t>
  </si>
  <si>
    <t>Limite de confianza inferior (m³/ha)</t>
  </si>
  <si>
    <t>Promedio DAP, H</t>
  </si>
  <si>
    <t>10 - 14.9</t>
  </si>
  <si>
    <t>15 - 19.9</t>
  </si>
  <si>
    <t>20 - 24.9</t>
  </si>
  <si>
    <t>Palo Negro</t>
  </si>
  <si>
    <t>Machichi</t>
  </si>
  <si>
    <t>Sícal</t>
  </si>
  <si>
    <t>Quercus tristis</t>
  </si>
  <si>
    <t>Quercus conspersa</t>
  </si>
  <si>
    <t xml:space="preserve"> No./ha</t>
  </si>
  <si>
    <t>Nombre local</t>
  </si>
  <si>
    <t>Quercus brachystachys</t>
  </si>
  <si>
    <t>Suma de No./ha</t>
  </si>
  <si>
    <t>Suma de AB/ha</t>
  </si>
  <si>
    <t>HUEHUETENANGO</t>
  </si>
  <si>
    <t>Proteccion</t>
  </si>
  <si>
    <t>PARCELAS</t>
  </si>
  <si>
    <t>Y</t>
  </si>
  <si>
    <t>AREA_PARCELA_HA</t>
  </si>
  <si>
    <t>AREA_SITIO_HA</t>
  </si>
  <si>
    <t>FECHA_RECOLECCION</t>
  </si>
  <si>
    <t>AÑO</t>
  </si>
  <si>
    <t>MUNICIPIO</t>
  </si>
  <si>
    <t>DEPTO</t>
  </si>
  <si>
    <t>POSEEDOR</t>
  </si>
  <si>
    <t>MODALIDAD</t>
  </si>
  <si>
    <t>BASE_DATOS</t>
  </si>
  <si>
    <t>BD2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</si>
</sst>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9"/>
      <color theme="1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i/>
      <sz val="9"/>
      <color theme="1"/>
      <name val="Arial"/>
      <family val="2"/>
    </font>
    <font>
      <sz val="10"/>
      <name val="Book Antiqua"/>
      <family val="1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79998168889431442"/>
        <bgColor theme="4" tint="0.79998168889431442"/>
      </patternFill>
    </fill>
    <fill>
      <patternFill patternType="solid">
        <fgColor theme="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7">
    <xf numFmtId="0" fontId="0" fillId="0" borderId="0"/>
    <xf numFmtId="0" fontId="8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3" fillId="0" borderId="0" xfId="0" applyFont="1"/>
    <xf numFmtId="0" fontId="0" fillId="0" borderId="0" xfId="0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/>
    </xf>
    <xf numFmtId="2" fontId="3" fillId="0" borderId="2" xfId="0" applyNumberFormat="1" applyFont="1" applyFill="1" applyBorder="1" applyAlignment="1">
      <alignment horizontal="center"/>
    </xf>
    <xf numFmtId="2" fontId="3" fillId="0" borderId="2" xfId="0" applyNumberFormat="1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left"/>
    </xf>
    <xf numFmtId="2" fontId="2" fillId="3" borderId="2" xfId="0" applyNumberFormat="1" applyFont="1" applyFill="1" applyBorder="1" applyAlignment="1">
      <alignment horizontal="center"/>
    </xf>
    <xf numFmtId="2" fontId="2" fillId="2" borderId="2" xfId="0" applyNumberFormat="1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2" fontId="2" fillId="5" borderId="2" xfId="0" applyNumberFormat="1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3" fillId="0" borderId="2" xfId="0" applyNumberFormat="1" applyFont="1" applyBorder="1" applyAlignment="1">
      <alignment horizontal="center"/>
    </xf>
    <xf numFmtId="0" fontId="2" fillId="2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/>
    </xf>
    <xf numFmtId="0" fontId="2" fillId="3" borderId="2" xfId="0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0" xfId="0" pivotButton="1"/>
    <xf numFmtId="0" fontId="2" fillId="2" borderId="5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2" xfId="0" applyFont="1" applyFill="1" applyBorder="1" applyAlignment="1">
      <alignment horizontal="left" indent="1"/>
    </xf>
    <xf numFmtId="0" fontId="2" fillId="6" borderId="2" xfId="0" applyFont="1" applyFill="1" applyBorder="1" applyAlignment="1">
      <alignment horizontal="left"/>
    </xf>
    <xf numFmtId="2" fontId="2" fillId="6" borderId="2" xfId="0" applyNumberFormat="1" applyFont="1" applyFill="1" applyBorder="1" applyAlignment="1">
      <alignment horizontal="center"/>
    </xf>
    <xf numFmtId="2" fontId="0" fillId="0" borderId="0" xfId="0" applyNumberFormat="1"/>
    <xf numFmtId="2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2" fillId="6" borderId="2" xfId="0" applyNumberFormat="1" applyFont="1" applyFill="1" applyBorder="1" applyAlignment="1">
      <alignment horizontal="center"/>
    </xf>
    <xf numFmtId="1" fontId="3" fillId="0" borderId="2" xfId="0" applyNumberFormat="1" applyFont="1" applyFill="1" applyBorder="1" applyAlignment="1">
      <alignment horizontal="center"/>
    </xf>
    <xf numFmtId="1" fontId="2" fillId="2" borderId="2" xfId="0" applyNumberFormat="1" applyFont="1" applyFill="1" applyBorder="1" applyAlignment="1">
      <alignment horizontal="center"/>
    </xf>
    <xf numFmtId="1" fontId="3" fillId="0" borderId="2" xfId="0" applyNumberFormat="1" applyFont="1" applyBorder="1" applyAlignment="1">
      <alignment horizontal="center"/>
    </xf>
    <xf numFmtId="1" fontId="2" fillId="3" borderId="2" xfId="0" applyNumberFormat="1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left"/>
    </xf>
    <xf numFmtId="0" fontId="7" fillId="0" borderId="2" xfId="0" applyFont="1" applyBorder="1"/>
    <xf numFmtId="2" fontId="6" fillId="0" borderId="2" xfId="0" applyNumberFormat="1" applyFont="1" applyBorder="1" applyAlignment="1">
      <alignment horizontal="center"/>
    </xf>
    <xf numFmtId="1" fontId="6" fillId="0" borderId="2" xfId="0" applyNumberFormat="1" applyFont="1" applyBorder="1" applyAlignment="1">
      <alignment horizontal="center"/>
    </xf>
    <xf numFmtId="2" fontId="5" fillId="3" borderId="2" xfId="0" applyNumberFormat="1" applyFont="1" applyFill="1" applyBorder="1" applyAlignment="1">
      <alignment horizontal="center"/>
    </xf>
    <xf numFmtId="1" fontId="5" fillId="3" borderId="2" xfId="0" applyNumberFormat="1" applyFont="1" applyFill="1" applyBorder="1" applyAlignment="1">
      <alignment horizontal="center"/>
    </xf>
    <xf numFmtId="0" fontId="3" fillId="0" borderId="2" xfId="0" applyFont="1" applyBorder="1"/>
    <xf numFmtId="2" fontId="3" fillId="0" borderId="2" xfId="0" applyNumberFormat="1" applyFont="1" applyBorder="1"/>
    <xf numFmtId="0" fontId="2" fillId="0" borderId="2" xfId="0" applyFont="1" applyBorder="1"/>
    <xf numFmtId="2" fontId="2" fillId="0" borderId="2" xfId="0" applyNumberFormat="1" applyFont="1" applyBorder="1"/>
    <xf numFmtId="0" fontId="2" fillId="2" borderId="3" xfId="0" applyFont="1" applyFill="1" applyBorder="1" applyAlignment="1">
      <alignment horizontal="right"/>
    </xf>
    <xf numFmtId="0" fontId="2" fillId="3" borderId="2" xfId="0" applyFont="1" applyFill="1" applyBorder="1" applyAlignment="1">
      <alignment horizontal="right"/>
    </xf>
    <xf numFmtId="1" fontId="2" fillId="3" borderId="2" xfId="0" applyNumberFormat="1" applyFont="1" applyFill="1" applyBorder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5" fillId="0" borderId="0" xfId="0" applyFont="1" applyFill="1" applyBorder="1" applyAlignment="1">
      <alignment horizontal="right"/>
    </xf>
    <xf numFmtId="1" fontId="2" fillId="2" borderId="2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right"/>
    </xf>
    <xf numFmtId="0" fontId="5" fillId="0" borderId="8" xfId="0" applyFont="1" applyFill="1" applyBorder="1" applyAlignment="1"/>
    <xf numFmtId="0" fontId="5" fillId="2" borderId="2" xfId="0" applyFont="1" applyFill="1" applyBorder="1" applyAlignment="1">
      <alignment horizontal="right"/>
    </xf>
    <xf numFmtId="2" fontId="0" fillId="0" borderId="0" xfId="0" applyNumberFormat="1" applyAlignment="1">
      <alignment horizontal="center"/>
    </xf>
    <xf numFmtId="0" fontId="0" fillId="0" borderId="0" xfId="0" applyNumberFormat="1"/>
    <xf numFmtId="2" fontId="10" fillId="0" borderId="2" xfId="0" applyNumberFormat="1" applyFont="1" applyBorder="1" applyAlignment="1">
      <alignment horizontal="center" vertical="center"/>
    </xf>
    <xf numFmtId="2" fontId="9" fillId="3" borderId="2" xfId="0" applyNumberFormat="1" applyFont="1" applyFill="1" applyBorder="1" applyAlignment="1">
      <alignment horizontal="center"/>
    </xf>
    <xf numFmtId="2" fontId="11" fillId="2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left" indent="1"/>
    </xf>
    <xf numFmtId="2" fontId="2" fillId="2" borderId="2" xfId="0" applyNumberFormat="1" applyFont="1" applyFill="1" applyBorder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13" fillId="0" borderId="0" xfId="0" applyFont="1" applyFill="1" applyAlignment="1">
      <alignment horizontal="center"/>
    </xf>
    <xf numFmtId="2" fontId="13" fillId="0" borderId="0" xfId="0" applyNumberFormat="1" applyFont="1" applyFill="1"/>
    <xf numFmtId="0" fontId="13" fillId="0" borderId="0" xfId="0" applyFont="1" applyFill="1"/>
    <xf numFmtId="14" fontId="13" fillId="0" borderId="0" xfId="0" applyNumberFormat="1" applyFont="1" applyFill="1"/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2" fontId="5" fillId="3" borderId="2" xfId="0" applyNumberFormat="1" applyFont="1" applyFill="1" applyBorder="1" applyAlignment="1">
      <alignment horizontal="right" vertical="center"/>
    </xf>
    <xf numFmtId="0" fontId="5" fillId="3" borderId="2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</cellXfs>
  <cellStyles count="7">
    <cellStyle name="Millares 2" xfId="6"/>
    <cellStyle name="Normal" xfId="0" builtinId="0"/>
    <cellStyle name="Normal 2" xfId="1"/>
    <cellStyle name="Normal 4" xfId="2"/>
    <cellStyle name="Normal 5" xfId="3"/>
    <cellStyle name="Normal 6" xfId="4"/>
    <cellStyle name="Normal 7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Omar" refreshedDate="42324.204639699077" createdVersion="4" refreshedVersion="4" minRefreshableVersion="3" recordCount="58">
  <cacheSource type="worksheet">
    <worksheetSource ref="B1:L59" sheet="BASE_ANÁLISIS"/>
  </cacheSource>
  <cacheFields count="11">
    <cacheField name="Parcela" numFmtId="0">
      <sharedItems containsSemiMixedTypes="0" containsString="0" containsNumber="1" containsInteger="1" minValue="1" maxValue="3" count="3">
        <n v="1"/>
        <n v="2"/>
        <n v="3"/>
      </sharedItems>
    </cacheField>
    <cacheField name="No." numFmtId="0">
      <sharedItems containsSemiMixedTypes="0" containsString="0" containsNumber="1" containsInteger="1" minValue="1" maxValue="21"/>
    </cacheField>
    <cacheField name="Especie" numFmtId="0">
      <sharedItems count="3">
        <s v="Palo Negro"/>
        <s v="Machichi"/>
        <s v="Sícal"/>
      </sharedItems>
    </cacheField>
    <cacheField name="DAP" numFmtId="0">
      <sharedItems containsSemiMixedTypes="0" containsString="0" containsNumber="1" containsInteger="1" minValue="10" maxValue="34"/>
    </cacheField>
    <cacheField name="H" numFmtId="0">
      <sharedItems containsSemiMixedTypes="0" containsString="0" containsNumber="1" containsInteger="1" minValue="4" maxValue="12"/>
    </cacheField>
    <cacheField name="Clase diámetrica" numFmtId="0">
      <sharedItems count="5">
        <s v="20 - 24.9"/>
        <s v="15 - 19.9"/>
        <s v="10 - 14.9"/>
        <s v="25 - 29.9"/>
        <s v="30 - 34.9"/>
      </sharedItems>
    </cacheField>
    <cacheField name="AB" numFmtId="0">
      <sharedItems containsSemiMixedTypes="0" containsString="0" containsNumber="1" minValue="7.8539999999999999E-3" maxValue="9.079224000000001E-2"/>
    </cacheField>
    <cacheField name="Vol" numFmtId="2">
      <sharedItems containsSemiMixedTypes="0" containsString="0" containsNumber="1" minValue="1.8849599999999998E-2" maxValue="0.653704128"/>
    </cacheField>
    <cacheField name="No./ha" numFmtId="1">
      <sharedItems containsSemiMixedTypes="0" containsString="0" containsNumber="1" containsInteger="1" minValue="40" maxValue="40"/>
    </cacheField>
    <cacheField name="AB/ha" numFmtId="2">
      <sharedItems containsSemiMixedTypes="0" containsString="0" containsNumber="1" minValue="0.31415999999999999" maxValue="3.6316896000000005"/>
    </cacheField>
    <cacheField name="Vol/ha" numFmtId="2">
      <sharedItems containsSemiMixedTypes="0" containsString="0" containsNumber="1" minValue="0.75398399999999988" maxValue="26.1481651200000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8">
  <r>
    <x v="0"/>
    <n v="1"/>
    <x v="0"/>
    <n v="22"/>
    <n v="12"/>
    <x v="0"/>
    <n v="3.8013360000000003E-2"/>
    <n v="0.273696192"/>
    <n v="40"/>
    <n v="1.5205344000000001"/>
    <n v="10.947847680000001"/>
  </r>
  <r>
    <x v="0"/>
    <n v="2"/>
    <x v="0"/>
    <n v="15"/>
    <n v="9"/>
    <x v="1"/>
    <n v="1.76715E-2"/>
    <n v="9.54261E-2"/>
    <n v="40"/>
    <n v="0.70686000000000004"/>
    <n v="3.8170440000000001"/>
  </r>
  <r>
    <x v="0"/>
    <n v="3"/>
    <x v="0"/>
    <n v="24"/>
    <n v="10"/>
    <x v="0"/>
    <n v="4.5239040000000001E-2"/>
    <n v="0.27143423999999999"/>
    <n v="40"/>
    <n v="1.8095616000000001"/>
    <n v="10.8573696"/>
  </r>
  <r>
    <x v="0"/>
    <n v="4"/>
    <x v="0"/>
    <n v="14"/>
    <n v="10"/>
    <x v="2"/>
    <n v="1.5393840000000001E-2"/>
    <n v="9.2363039999999993E-2"/>
    <n v="40"/>
    <n v="0.61575360000000001"/>
    <n v="3.6945215999999999"/>
  </r>
  <r>
    <x v="0"/>
    <n v="5"/>
    <x v="0"/>
    <n v="12"/>
    <n v="8"/>
    <x v="2"/>
    <n v="1.130976E-2"/>
    <n v="5.4286847999999999E-2"/>
    <n v="40"/>
    <n v="0.45239040000000003"/>
    <n v="2.1714739199999999"/>
  </r>
  <r>
    <x v="0"/>
    <n v="6"/>
    <x v="0"/>
    <n v="29"/>
    <n v="11"/>
    <x v="3"/>
    <n v="6.6052139999999995E-2"/>
    <n v="0.43594412399999999"/>
    <n v="40"/>
    <n v="2.6420855999999997"/>
    <n v="17.437764959999999"/>
  </r>
  <r>
    <x v="0"/>
    <n v="7"/>
    <x v="0"/>
    <n v="10"/>
    <n v="11"/>
    <x v="2"/>
    <n v="7.8539999999999999E-3"/>
    <n v="5.1836399999999998E-2"/>
    <n v="40"/>
    <n v="0.31415999999999999"/>
    <n v="2.0734559999999997"/>
  </r>
  <r>
    <x v="0"/>
    <n v="8"/>
    <x v="0"/>
    <n v="24"/>
    <n v="12"/>
    <x v="0"/>
    <n v="4.5239040000000001E-2"/>
    <n v="0.32572108799999999"/>
    <n v="40"/>
    <n v="1.8095616000000001"/>
    <n v="13.028843519999999"/>
  </r>
  <r>
    <x v="0"/>
    <n v="9"/>
    <x v="1"/>
    <n v="13"/>
    <n v="11"/>
    <x v="2"/>
    <n v="1.327326E-2"/>
    <n v="8.7603516000000006E-2"/>
    <n v="40"/>
    <n v="0.53093040000000002"/>
    <n v="3.5041406400000001"/>
  </r>
  <r>
    <x v="0"/>
    <n v="10"/>
    <x v="1"/>
    <n v="12"/>
    <n v="9"/>
    <x v="2"/>
    <n v="1.130976E-2"/>
    <n v="6.1072703999999998E-2"/>
    <n v="40"/>
    <n v="0.45239040000000003"/>
    <n v="2.44290816"/>
  </r>
  <r>
    <x v="0"/>
    <n v="11"/>
    <x v="0"/>
    <n v="12"/>
    <n v="8"/>
    <x v="2"/>
    <n v="1.130976E-2"/>
    <n v="5.4286847999999999E-2"/>
    <n v="40"/>
    <n v="0.45239040000000003"/>
    <n v="2.1714739199999999"/>
  </r>
  <r>
    <x v="0"/>
    <n v="12"/>
    <x v="0"/>
    <n v="12"/>
    <n v="8"/>
    <x v="2"/>
    <n v="1.130976E-2"/>
    <n v="5.4286847999999999E-2"/>
    <n v="40"/>
    <n v="0.45239040000000003"/>
    <n v="2.1714739199999999"/>
  </r>
  <r>
    <x v="0"/>
    <n v="13"/>
    <x v="0"/>
    <n v="19"/>
    <n v="8"/>
    <x v="1"/>
    <n v="2.8352940000000004E-2"/>
    <n v="0.13609411200000002"/>
    <n v="40"/>
    <n v="1.1341176000000002"/>
    <n v="5.4437644800000005"/>
  </r>
  <r>
    <x v="0"/>
    <n v="14"/>
    <x v="1"/>
    <n v="11"/>
    <n v="8"/>
    <x v="2"/>
    <n v="9.5033400000000007E-3"/>
    <n v="4.5616032000000001E-2"/>
    <n v="40"/>
    <n v="0.38013360000000002"/>
    <n v="1.82464128"/>
  </r>
  <r>
    <x v="0"/>
    <n v="15"/>
    <x v="1"/>
    <n v="15"/>
    <n v="8"/>
    <x v="1"/>
    <n v="1.76715E-2"/>
    <n v="8.4823200000000001E-2"/>
    <n v="40"/>
    <n v="0.70686000000000004"/>
    <n v="3.3929279999999999"/>
  </r>
  <r>
    <x v="0"/>
    <n v="16"/>
    <x v="1"/>
    <n v="11"/>
    <n v="7"/>
    <x v="2"/>
    <n v="9.5033400000000007E-3"/>
    <n v="3.9914028000000004E-2"/>
    <n v="40"/>
    <n v="0.38013360000000002"/>
    <n v="1.5965611200000001"/>
  </r>
  <r>
    <x v="0"/>
    <n v="17"/>
    <x v="2"/>
    <n v="13"/>
    <n v="8"/>
    <x v="2"/>
    <n v="1.327326E-2"/>
    <n v="6.3711647999999996E-2"/>
    <n v="40"/>
    <n v="0.53093040000000002"/>
    <n v="2.5484659199999999"/>
  </r>
  <r>
    <x v="0"/>
    <n v="18"/>
    <x v="0"/>
    <n v="15"/>
    <n v="9"/>
    <x v="1"/>
    <n v="1.76715E-2"/>
    <n v="9.54261E-2"/>
    <n v="40"/>
    <n v="0.70686000000000004"/>
    <n v="3.8170440000000001"/>
  </r>
  <r>
    <x v="0"/>
    <n v="19"/>
    <x v="0"/>
    <n v="10"/>
    <n v="8"/>
    <x v="2"/>
    <n v="7.8539999999999999E-3"/>
    <n v="3.7699199999999995E-2"/>
    <n v="40"/>
    <n v="0.31415999999999999"/>
    <n v="1.5079679999999998"/>
  </r>
  <r>
    <x v="0"/>
    <n v="20"/>
    <x v="0"/>
    <n v="19"/>
    <n v="8"/>
    <x v="1"/>
    <n v="2.8352940000000004E-2"/>
    <n v="0.13609411200000002"/>
    <n v="40"/>
    <n v="1.1341176000000002"/>
    <n v="5.4437644800000005"/>
  </r>
  <r>
    <x v="0"/>
    <n v="21"/>
    <x v="1"/>
    <n v="20"/>
    <n v="9"/>
    <x v="0"/>
    <n v="3.1415999999999999E-2"/>
    <n v="0.1696464"/>
    <n v="40"/>
    <n v="1.25664"/>
    <n v="6.7858559999999999"/>
  </r>
  <r>
    <x v="1"/>
    <n v="1"/>
    <x v="0"/>
    <n v="20"/>
    <n v="9"/>
    <x v="0"/>
    <n v="3.1415999999999999E-2"/>
    <n v="0.1696464"/>
    <n v="40"/>
    <n v="1.25664"/>
    <n v="6.7858559999999999"/>
  </r>
  <r>
    <x v="1"/>
    <n v="2"/>
    <x v="1"/>
    <n v="16"/>
    <n v="7"/>
    <x v="1"/>
    <n v="2.0106240000000001E-2"/>
    <n v="8.4446208000000009E-2"/>
    <n v="40"/>
    <n v="0.80424960000000001"/>
    <n v="3.3778483200000005"/>
  </r>
  <r>
    <x v="1"/>
    <n v="3"/>
    <x v="1"/>
    <n v="10"/>
    <n v="4"/>
    <x v="2"/>
    <n v="7.8539999999999999E-3"/>
    <n v="1.8849599999999998E-2"/>
    <n v="40"/>
    <n v="0.31415999999999999"/>
    <n v="0.75398399999999988"/>
  </r>
  <r>
    <x v="1"/>
    <n v="4"/>
    <x v="1"/>
    <n v="16"/>
    <n v="6"/>
    <x v="1"/>
    <n v="2.0106240000000001E-2"/>
    <n v="7.2382464000000007E-2"/>
    <n v="40"/>
    <n v="0.80424960000000001"/>
    <n v="2.8952985600000005"/>
  </r>
  <r>
    <x v="1"/>
    <n v="5"/>
    <x v="0"/>
    <n v="15"/>
    <n v="10"/>
    <x v="1"/>
    <n v="1.76715E-2"/>
    <n v="0.106029"/>
    <n v="40"/>
    <n v="0.70686000000000004"/>
    <n v="4.2411599999999998"/>
  </r>
  <r>
    <x v="1"/>
    <n v="6"/>
    <x v="0"/>
    <n v="11"/>
    <n v="5"/>
    <x v="2"/>
    <n v="9.5033400000000007E-3"/>
    <n v="2.8510020000000001E-2"/>
    <n v="40"/>
    <n v="0.38013360000000002"/>
    <n v="1.1404008000000001"/>
  </r>
  <r>
    <x v="1"/>
    <n v="7"/>
    <x v="0"/>
    <n v="15"/>
    <n v="8"/>
    <x v="1"/>
    <n v="1.76715E-2"/>
    <n v="8.4823200000000001E-2"/>
    <n v="40"/>
    <n v="0.70686000000000004"/>
    <n v="3.3929279999999999"/>
  </r>
  <r>
    <x v="1"/>
    <n v="8"/>
    <x v="0"/>
    <n v="11"/>
    <n v="6"/>
    <x v="2"/>
    <n v="9.5033400000000007E-3"/>
    <n v="3.4212024000000001E-2"/>
    <n v="40"/>
    <n v="0.38013360000000002"/>
    <n v="1.3684809600000001"/>
  </r>
  <r>
    <x v="1"/>
    <n v="9"/>
    <x v="1"/>
    <n v="25"/>
    <n v="9"/>
    <x v="3"/>
    <n v="4.9087499999999999E-2"/>
    <n v="0.26507249999999999"/>
    <n v="40"/>
    <n v="1.9635"/>
    <n v="10.6029"/>
  </r>
  <r>
    <x v="1"/>
    <n v="10"/>
    <x v="0"/>
    <n v="31"/>
    <n v="12"/>
    <x v="4"/>
    <n v="7.5476940000000006E-2"/>
    <n v="0.5434339680000001"/>
    <n v="40"/>
    <n v="3.0190776000000001"/>
    <n v="21.737358720000003"/>
  </r>
  <r>
    <x v="1"/>
    <n v="11"/>
    <x v="1"/>
    <n v="16"/>
    <n v="9"/>
    <x v="1"/>
    <n v="2.0106240000000001E-2"/>
    <n v="0.108573696"/>
    <n v="40"/>
    <n v="0.80424960000000001"/>
    <n v="4.3429478399999999"/>
  </r>
  <r>
    <x v="1"/>
    <n v="12"/>
    <x v="1"/>
    <n v="17"/>
    <n v="9"/>
    <x v="1"/>
    <n v="2.2698060000000003E-2"/>
    <n v="0.122569524"/>
    <n v="40"/>
    <n v="0.90792240000000013"/>
    <n v="4.9027809600000003"/>
  </r>
  <r>
    <x v="1"/>
    <n v="13"/>
    <x v="0"/>
    <n v="12"/>
    <n v="9"/>
    <x v="2"/>
    <n v="1.130976E-2"/>
    <n v="6.1072703999999998E-2"/>
    <n v="40"/>
    <n v="0.45239040000000003"/>
    <n v="2.44290816"/>
  </r>
  <r>
    <x v="1"/>
    <n v="14"/>
    <x v="0"/>
    <n v="17"/>
    <n v="11"/>
    <x v="1"/>
    <n v="2.2698060000000003E-2"/>
    <n v="0.149807196"/>
    <n v="40"/>
    <n v="0.90792240000000013"/>
    <n v="5.9922878400000004"/>
  </r>
  <r>
    <x v="1"/>
    <n v="15"/>
    <x v="0"/>
    <n v="14"/>
    <n v="7"/>
    <x v="2"/>
    <n v="1.5393840000000001E-2"/>
    <n v="6.4654127999999991E-2"/>
    <n v="40"/>
    <n v="0.61575360000000001"/>
    <n v="2.5861651199999995"/>
  </r>
  <r>
    <x v="1"/>
    <n v="16"/>
    <x v="0"/>
    <n v="21"/>
    <n v="9"/>
    <x v="0"/>
    <n v="3.4636140000000003E-2"/>
    <n v="0.18703515600000001"/>
    <n v="40"/>
    <n v="1.3854456000000002"/>
    <n v="7.4814062400000001"/>
  </r>
  <r>
    <x v="1"/>
    <n v="17"/>
    <x v="0"/>
    <n v="23"/>
    <n v="12"/>
    <x v="0"/>
    <n v="4.1547660000000007E-2"/>
    <n v="0.29914315200000002"/>
    <n v="40"/>
    <n v="1.6619064000000003"/>
    <n v="11.965726080000001"/>
  </r>
  <r>
    <x v="1"/>
    <n v="18"/>
    <x v="0"/>
    <n v="11"/>
    <n v="5"/>
    <x v="2"/>
    <n v="9.5033400000000007E-3"/>
    <n v="2.8510020000000001E-2"/>
    <n v="40"/>
    <n v="0.38013360000000002"/>
    <n v="1.1404008000000001"/>
  </r>
  <r>
    <x v="1"/>
    <n v="19"/>
    <x v="0"/>
    <n v="16"/>
    <n v="8"/>
    <x v="1"/>
    <n v="2.0106240000000001E-2"/>
    <n v="9.6509951999999996E-2"/>
    <n v="40"/>
    <n v="0.80424960000000001"/>
    <n v="3.86039808"/>
  </r>
  <r>
    <x v="2"/>
    <n v="1"/>
    <x v="0"/>
    <n v="34"/>
    <n v="12"/>
    <x v="4"/>
    <n v="9.079224000000001E-2"/>
    <n v="0.653704128"/>
    <n v="40"/>
    <n v="3.6316896000000005"/>
    <n v="26.148165120000002"/>
  </r>
  <r>
    <x v="2"/>
    <n v="2"/>
    <x v="0"/>
    <n v="18"/>
    <n v="11"/>
    <x v="1"/>
    <n v="2.5446960000000001E-2"/>
    <n v="0.16794993600000002"/>
    <n v="40"/>
    <n v="1.0178784000000001"/>
    <n v="6.7179974400000013"/>
  </r>
  <r>
    <x v="2"/>
    <n v="3"/>
    <x v="0"/>
    <n v="15"/>
    <n v="6"/>
    <x v="1"/>
    <n v="1.76715E-2"/>
    <n v="6.3617399999999991E-2"/>
    <n v="40"/>
    <n v="0.70686000000000004"/>
    <n v="2.5446959999999996"/>
  </r>
  <r>
    <x v="2"/>
    <n v="4"/>
    <x v="0"/>
    <n v="20"/>
    <n v="10"/>
    <x v="0"/>
    <n v="3.1415999999999999E-2"/>
    <n v="0.188496"/>
    <n v="40"/>
    <n v="1.25664"/>
    <n v="7.5398399999999999"/>
  </r>
  <r>
    <x v="2"/>
    <n v="5"/>
    <x v="1"/>
    <n v="11"/>
    <n v="7"/>
    <x v="2"/>
    <n v="9.5033400000000007E-3"/>
    <n v="3.9914028000000004E-2"/>
    <n v="40"/>
    <n v="0.38013360000000002"/>
    <n v="1.5965611200000001"/>
  </r>
  <r>
    <x v="2"/>
    <n v="6"/>
    <x v="0"/>
    <n v="19"/>
    <n v="11"/>
    <x v="1"/>
    <n v="2.8352940000000004E-2"/>
    <n v="0.18712940400000003"/>
    <n v="40"/>
    <n v="1.1341176000000002"/>
    <n v="7.4851761600000009"/>
  </r>
  <r>
    <x v="2"/>
    <n v="7"/>
    <x v="0"/>
    <n v="21"/>
    <n v="12"/>
    <x v="0"/>
    <n v="3.4636140000000003E-2"/>
    <n v="0.24938020799999999"/>
    <n v="40"/>
    <n v="1.3854456000000002"/>
    <n v="9.9752083200000001"/>
  </r>
  <r>
    <x v="2"/>
    <n v="8"/>
    <x v="1"/>
    <n v="10"/>
    <n v="9"/>
    <x v="2"/>
    <n v="7.8539999999999999E-3"/>
    <n v="4.2411600000000001E-2"/>
    <n v="40"/>
    <n v="0.31415999999999999"/>
    <n v="1.696464"/>
  </r>
  <r>
    <x v="2"/>
    <n v="9"/>
    <x v="1"/>
    <n v="10"/>
    <n v="8"/>
    <x v="2"/>
    <n v="7.8539999999999999E-3"/>
    <n v="3.7699199999999995E-2"/>
    <n v="40"/>
    <n v="0.31415999999999999"/>
    <n v="1.5079679999999998"/>
  </r>
  <r>
    <x v="2"/>
    <n v="10"/>
    <x v="1"/>
    <n v="15"/>
    <n v="10"/>
    <x v="1"/>
    <n v="1.76715E-2"/>
    <n v="0.106029"/>
    <n v="40"/>
    <n v="0.70686000000000004"/>
    <n v="4.2411599999999998"/>
  </r>
  <r>
    <x v="2"/>
    <n v="11"/>
    <x v="1"/>
    <n v="18"/>
    <n v="10"/>
    <x v="1"/>
    <n v="2.5446960000000001E-2"/>
    <n v="0.15268176"/>
    <n v="40"/>
    <n v="1.0178784000000001"/>
    <n v="6.1072704"/>
  </r>
  <r>
    <x v="2"/>
    <n v="12"/>
    <x v="0"/>
    <n v="15"/>
    <n v="7"/>
    <x v="1"/>
    <n v="1.76715E-2"/>
    <n v="7.4220299999999989E-2"/>
    <n v="40"/>
    <n v="0.70686000000000004"/>
    <n v="2.9688119999999998"/>
  </r>
  <r>
    <x v="2"/>
    <n v="13"/>
    <x v="1"/>
    <n v="11"/>
    <n v="7"/>
    <x v="2"/>
    <n v="9.5033400000000007E-3"/>
    <n v="3.9914028000000004E-2"/>
    <n v="40"/>
    <n v="0.38013360000000002"/>
    <n v="1.5965611200000001"/>
  </r>
  <r>
    <x v="2"/>
    <n v="14"/>
    <x v="1"/>
    <n v="13"/>
    <n v="9"/>
    <x v="2"/>
    <n v="1.327326E-2"/>
    <n v="7.167560399999999E-2"/>
    <n v="40"/>
    <n v="0.53093040000000002"/>
    <n v="2.8670241599999997"/>
  </r>
  <r>
    <x v="2"/>
    <n v="15"/>
    <x v="1"/>
    <n v="21"/>
    <n v="10"/>
    <x v="0"/>
    <n v="3.4636140000000003E-2"/>
    <n v="0.20781684000000003"/>
    <n v="40"/>
    <n v="1.3854456000000002"/>
    <n v="8.3126736000000019"/>
  </r>
  <r>
    <x v="2"/>
    <n v="16"/>
    <x v="1"/>
    <n v="22"/>
    <n v="11"/>
    <x v="0"/>
    <n v="3.8013360000000003E-2"/>
    <n v="0.25088817600000002"/>
    <n v="40"/>
    <n v="1.5205344000000001"/>
    <n v="10.035527040000002"/>
  </r>
  <r>
    <x v="2"/>
    <n v="17"/>
    <x v="0"/>
    <n v="18"/>
    <n v="10"/>
    <x v="1"/>
    <n v="2.5446960000000001E-2"/>
    <n v="0.15268176"/>
    <n v="40"/>
    <n v="1.0178784000000001"/>
    <n v="6.1072704"/>
  </r>
  <r>
    <x v="2"/>
    <n v="18"/>
    <x v="0"/>
    <n v="11"/>
    <n v="7"/>
    <x v="2"/>
    <n v="9.5033400000000007E-3"/>
    <n v="3.9914028000000004E-2"/>
    <n v="40"/>
    <n v="0.38013360000000002"/>
    <n v="1.59656112000000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1" cacheId="79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>
  <location ref="A3:D17" firstHeaderRow="0" firstDataRow="1" firstDataCol="1"/>
  <pivotFields count="11">
    <pivotField showAll="0">
      <items count="4">
        <item x="0"/>
        <item x="1"/>
        <item x="2"/>
        <item t="default"/>
      </items>
    </pivotField>
    <pivotField showAll="0"/>
    <pivotField axis="axisRow" showAll="0">
      <items count="4">
        <item x="1"/>
        <item x="0"/>
        <item x="2"/>
        <item t="default"/>
      </items>
    </pivotField>
    <pivotField showAll="0"/>
    <pivotField showAll="0"/>
    <pivotField axis="axisRow" showAll="0">
      <items count="6">
        <item x="2"/>
        <item x="1"/>
        <item x="0"/>
        <item x="3"/>
        <item x="4"/>
        <item t="default"/>
      </items>
    </pivotField>
    <pivotField showAll="0"/>
    <pivotField numFmtId="2" showAll="0"/>
    <pivotField dataField="1" numFmtId="1" showAll="0"/>
    <pivotField dataField="1" numFmtId="2" showAll="0"/>
    <pivotField dataField="1" numFmtId="2" showAll="0"/>
  </pivotFields>
  <rowFields count="2">
    <field x="2"/>
    <field x="5"/>
  </rowFields>
  <rowItems count="14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 r="1">
      <x v="4"/>
    </i>
    <i>
      <x v="2"/>
    </i>
    <i r="1">
      <x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a de No./ha" fld="8" baseField="2" baseItem="0"/>
    <dataField name="Suma de AB/ha" fld="9" baseField="0" baseItem="0"/>
    <dataField name="Suma de Vol/ha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1"/>
  <sheetViews>
    <sheetView workbookViewId="0">
      <selection activeCell="E5" sqref="E5"/>
    </sheetView>
  </sheetViews>
  <sheetFormatPr baseColWidth="10" defaultColWidth="11.42578125" defaultRowHeight="15" x14ac:dyDescent="0.25"/>
  <cols>
    <col min="3" max="3" width="16.7109375" bestFit="1" customWidth="1"/>
  </cols>
  <sheetData>
    <row r="1" spans="1:5" s="4" customFormat="1" ht="15.75" thickBot="1" x14ac:dyDescent="0.3">
      <c r="A1" s="23" t="s">
        <v>1</v>
      </c>
      <c r="B1" s="23" t="s">
        <v>2</v>
      </c>
      <c r="C1" s="23" t="s">
        <v>3</v>
      </c>
      <c r="D1" s="23" t="s">
        <v>0</v>
      </c>
      <c r="E1" s="23" t="s">
        <v>4</v>
      </c>
    </row>
    <row r="2" spans="1:5" x14ac:dyDescent="0.25">
      <c r="A2" s="1">
        <v>1</v>
      </c>
      <c r="B2" s="1">
        <v>1</v>
      </c>
      <c r="C2" s="2" t="s">
        <v>51</v>
      </c>
      <c r="D2" s="4">
        <v>22</v>
      </c>
      <c r="E2" s="4">
        <v>12</v>
      </c>
    </row>
    <row r="3" spans="1:5" x14ac:dyDescent="0.25">
      <c r="A3" s="1">
        <v>1</v>
      </c>
      <c r="B3" s="1">
        <v>2</v>
      </c>
      <c r="C3" s="2" t="s">
        <v>51</v>
      </c>
      <c r="D3" s="4">
        <v>15</v>
      </c>
      <c r="E3" s="4">
        <v>9</v>
      </c>
    </row>
    <row r="4" spans="1:5" x14ac:dyDescent="0.25">
      <c r="A4" s="1">
        <v>1</v>
      </c>
      <c r="B4" s="1">
        <v>3</v>
      </c>
      <c r="C4" s="2" t="s">
        <v>51</v>
      </c>
      <c r="D4" s="4">
        <v>24</v>
      </c>
      <c r="E4" s="4">
        <v>10</v>
      </c>
    </row>
    <row r="5" spans="1:5" x14ac:dyDescent="0.25">
      <c r="A5" s="1">
        <v>1</v>
      </c>
      <c r="B5" s="1">
        <v>4</v>
      </c>
      <c r="C5" s="2" t="s">
        <v>51</v>
      </c>
      <c r="D5" s="4">
        <v>14</v>
      </c>
      <c r="E5" s="4">
        <v>10</v>
      </c>
    </row>
    <row r="6" spans="1:5" x14ac:dyDescent="0.25">
      <c r="A6" s="1">
        <v>1</v>
      </c>
      <c r="B6" s="1">
        <v>5</v>
      </c>
      <c r="C6" s="2" t="s">
        <v>51</v>
      </c>
      <c r="D6" s="4">
        <v>12</v>
      </c>
      <c r="E6" s="4">
        <v>8</v>
      </c>
    </row>
    <row r="7" spans="1:5" x14ac:dyDescent="0.25">
      <c r="A7" s="1">
        <v>1</v>
      </c>
      <c r="B7" s="1">
        <v>6</v>
      </c>
      <c r="C7" s="2" t="s">
        <v>51</v>
      </c>
      <c r="D7" s="4">
        <v>29</v>
      </c>
      <c r="E7" s="4">
        <v>11</v>
      </c>
    </row>
    <row r="8" spans="1:5" x14ac:dyDescent="0.25">
      <c r="A8" s="1">
        <v>1</v>
      </c>
      <c r="B8" s="1">
        <v>7</v>
      </c>
      <c r="C8" s="2" t="s">
        <v>51</v>
      </c>
      <c r="D8" s="4">
        <v>10</v>
      </c>
      <c r="E8" s="4">
        <v>11</v>
      </c>
    </row>
    <row r="9" spans="1:5" x14ac:dyDescent="0.25">
      <c r="A9" s="1">
        <v>1</v>
      </c>
      <c r="B9" s="1">
        <v>8</v>
      </c>
      <c r="C9" s="2" t="s">
        <v>51</v>
      </c>
      <c r="D9" s="4">
        <v>24</v>
      </c>
      <c r="E9" s="4">
        <v>12</v>
      </c>
    </row>
    <row r="10" spans="1:5" x14ac:dyDescent="0.25">
      <c r="A10" s="1">
        <v>1</v>
      </c>
      <c r="B10" s="1">
        <v>9</v>
      </c>
      <c r="C10" s="2" t="s">
        <v>52</v>
      </c>
      <c r="D10" s="4">
        <v>13</v>
      </c>
      <c r="E10" s="4">
        <v>11</v>
      </c>
    </row>
    <row r="11" spans="1:5" x14ac:dyDescent="0.25">
      <c r="A11" s="1">
        <v>1</v>
      </c>
      <c r="B11" s="1">
        <v>10</v>
      </c>
      <c r="C11" s="2" t="s">
        <v>52</v>
      </c>
      <c r="D11" s="4">
        <v>12</v>
      </c>
      <c r="E11" s="4">
        <v>9</v>
      </c>
    </row>
    <row r="12" spans="1:5" x14ac:dyDescent="0.25">
      <c r="A12" s="1">
        <v>1</v>
      </c>
      <c r="B12" s="1">
        <v>11</v>
      </c>
      <c r="C12" s="2" t="s">
        <v>51</v>
      </c>
      <c r="D12" s="1">
        <v>12</v>
      </c>
      <c r="E12" s="1">
        <v>8</v>
      </c>
    </row>
    <row r="13" spans="1:5" x14ac:dyDescent="0.25">
      <c r="A13" s="1">
        <v>1</v>
      </c>
      <c r="B13" s="1">
        <v>12</v>
      </c>
      <c r="C13" s="2" t="s">
        <v>51</v>
      </c>
      <c r="D13" s="4">
        <v>12</v>
      </c>
      <c r="E13" s="4">
        <v>8</v>
      </c>
    </row>
    <row r="14" spans="1:5" x14ac:dyDescent="0.25">
      <c r="A14" s="1">
        <v>1</v>
      </c>
      <c r="B14" s="1">
        <v>13</v>
      </c>
      <c r="C14" s="2" t="s">
        <v>51</v>
      </c>
      <c r="D14" s="1">
        <v>19</v>
      </c>
      <c r="E14" s="1">
        <v>8</v>
      </c>
    </row>
    <row r="15" spans="1:5" x14ac:dyDescent="0.25">
      <c r="A15" s="1">
        <v>1</v>
      </c>
      <c r="B15" s="1">
        <v>14</v>
      </c>
      <c r="C15" s="2" t="s">
        <v>52</v>
      </c>
      <c r="D15" s="1">
        <v>11</v>
      </c>
      <c r="E15" s="1">
        <v>8</v>
      </c>
    </row>
    <row r="16" spans="1:5" x14ac:dyDescent="0.25">
      <c r="A16" s="1">
        <v>1</v>
      </c>
      <c r="B16" s="1">
        <v>15</v>
      </c>
      <c r="C16" s="2" t="s">
        <v>52</v>
      </c>
      <c r="D16" s="1">
        <v>15</v>
      </c>
      <c r="E16" s="1">
        <v>8</v>
      </c>
    </row>
    <row r="17" spans="1:5" x14ac:dyDescent="0.25">
      <c r="A17" s="1">
        <v>1</v>
      </c>
      <c r="B17" s="1">
        <v>16</v>
      </c>
      <c r="C17" s="2" t="s">
        <v>52</v>
      </c>
      <c r="D17" s="1">
        <v>11</v>
      </c>
      <c r="E17" s="1">
        <v>7</v>
      </c>
    </row>
    <row r="18" spans="1:5" x14ac:dyDescent="0.25">
      <c r="A18" s="1">
        <v>1</v>
      </c>
      <c r="B18" s="1">
        <v>17</v>
      </c>
      <c r="C18" s="2" t="s">
        <v>53</v>
      </c>
      <c r="D18" s="1">
        <v>13</v>
      </c>
      <c r="E18" s="1">
        <v>8</v>
      </c>
    </row>
    <row r="19" spans="1:5" x14ac:dyDescent="0.25">
      <c r="A19" s="1">
        <v>1</v>
      </c>
      <c r="B19" s="1">
        <v>18</v>
      </c>
      <c r="C19" s="2" t="s">
        <v>51</v>
      </c>
      <c r="D19" s="1">
        <v>15</v>
      </c>
      <c r="E19" s="1">
        <v>9</v>
      </c>
    </row>
    <row r="20" spans="1:5" x14ac:dyDescent="0.25">
      <c r="A20" s="1">
        <v>1</v>
      </c>
      <c r="B20" s="1">
        <v>19</v>
      </c>
      <c r="C20" s="2" t="s">
        <v>51</v>
      </c>
      <c r="D20" s="1">
        <v>10</v>
      </c>
      <c r="E20" s="1">
        <v>8</v>
      </c>
    </row>
    <row r="21" spans="1:5" x14ac:dyDescent="0.25">
      <c r="A21" s="1">
        <v>1</v>
      </c>
      <c r="B21" s="1">
        <v>20</v>
      </c>
      <c r="C21" s="2" t="s">
        <v>51</v>
      </c>
      <c r="D21" s="1">
        <v>19</v>
      </c>
      <c r="E21" s="1">
        <v>8</v>
      </c>
    </row>
    <row r="22" spans="1:5" x14ac:dyDescent="0.25">
      <c r="A22" s="1">
        <v>1</v>
      </c>
      <c r="B22" s="1">
        <v>21</v>
      </c>
      <c r="C22" s="2" t="s">
        <v>52</v>
      </c>
      <c r="D22" s="1">
        <v>20</v>
      </c>
      <c r="E22" s="1">
        <v>9</v>
      </c>
    </row>
    <row r="23" spans="1:5" x14ac:dyDescent="0.25">
      <c r="A23" s="1">
        <v>2</v>
      </c>
      <c r="B23" s="1">
        <v>1</v>
      </c>
      <c r="C23" s="2" t="s">
        <v>51</v>
      </c>
      <c r="D23" s="1">
        <v>20</v>
      </c>
      <c r="E23" s="1">
        <v>9</v>
      </c>
    </row>
    <row r="24" spans="1:5" x14ac:dyDescent="0.25">
      <c r="A24" s="1">
        <v>2</v>
      </c>
      <c r="B24" s="1">
        <v>2</v>
      </c>
      <c r="C24" s="2" t="s">
        <v>52</v>
      </c>
      <c r="D24" s="1">
        <v>16</v>
      </c>
      <c r="E24" s="1">
        <v>7</v>
      </c>
    </row>
    <row r="25" spans="1:5" x14ac:dyDescent="0.25">
      <c r="A25" s="1">
        <v>2</v>
      </c>
      <c r="B25" s="1">
        <v>3</v>
      </c>
      <c r="C25" s="2" t="s">
        <v>52</v>
      </c>
      <c r="D25" s="1">
        <v>10</v>
      </c>
      <c r="E25" s="1">
        <v>4</v>
      </c>
    </row>
    <row r="26" spans="1:5" x14ac:dyDescent="0.25">
      <c r="A26" s="1">
        <v>2</v>
      </c>
      <c r="B26" s="1">
        <v>4</v>
      </c>
      <c r="C26" s="2" t="s">
        <v>52</v>
      </c>
      <c r="D26" s="1">
        <v>16</v>
      </c>
      <c r="E26" s="1">
        <v>6</v>
      </c>
    </row>
    <row r="27" spans="1:5" x14ac:dyDescent="0.25">
      <c r="A27" s="1">
        <v>2</v>
      </c>
      <c r="B27" s="1">
        <v>5</v>
      </c>
      <c r="C27" s="2" t="s">
        <v>51</v>
      </c>
      <c r="D27" s="1">
        <v>15</v>
      </c>
      <c r="E27" s="1">
        <v>10</v>
      </c>
    </row>
    <row r="28" spans="1:5" x14ac:dyDescent="0.25">
      <c r="A28" s="1">
        <v>2</v>
      </c>
      <c r="B28" s="1">
        <v>6</v>
      </c>
      <c r="C28" s="2" t="s">
        <v>51</v>
      </c>
      <c r="D28" s="1">
        <v>11</v>
      </c>
      <c r="E28" s="1">
        <v>5</v>
      </c>
    </row>
    <row r="29" spans="1:5" x14ac:dyDescent="0.25">
      <c r="A29" s="1">
        <v>2</v>
      </c>
      <c r="B29" s="1">
        <v>7</v>
      </c>
      <c r="C29" s="2" t="s">
        <v>51</v>
      </c>
      <c r="D29" s="1">
        <v>15</v>
      </c>
      <c r="E29" s="1">
        <v>8</v>
      </c>
    </row>
    <row r="30" spans="1:5" x14ac:dyDescent="0.25">
      <c r="A30" s="1">
        <v>2</v>
      </c>
      <c r="B30" s="1">
        <v>8</v>
      </c>
      <c r="C30" s="2" t="s">
        <v>51</v>
      </c>
      <c r="D30" s="1">
        <v>11</v>
      </c>
      <c r="E30" s="1">
        <v>6</v>
      </c>
    </row>
    <row r="31" spans="1:5" x14ac:dyDescent="0.25">
      <c r="A31" s="1">
        <v>2</v>
      </c>
      <c r="B31" s="1">
        <v>9</v>
      </c>
      <c r="C31" s="2" t="s">
        <v>52</v>
      </c>
      <c r="D31" s="4">
        <v>25</v>
      </c>
      <c r="E31" s="4">
        <v>9</v>
      </c>
    </row>
    <row r="32" spans="1:5" x14ac:dyDescent="0.25">
      <c r="A32" s="1">
        <v>2</v>
      </c>
      <c r="B32" s="1">
        <v>10</v>
      </c>
      <c r="C32" s="2" t="s">
        <v>51</v>
      </c>
      <c r="D32" s="4">
        <v>31</v>
      </c>
      <c r="E32" s="4">
        <v>12</v>
      </c>
    </row>
    <row r="33" spans="1:5" x14ac:dyDescent="0.25">
      <c r="A33" s="1">
        <v>2</v>
      </c>
      <c r="B33" s="1">
        <v>11</v>
      </c>
      <c r="C33" s="2" t="s">
        <v>52</v>
      </c>
      <c r="D33" s="4">
        <v>16</v>
      </c>
      <c r="E33" s="4">
        <v>9</v>
      </c>
    </row>
    <row r="34" spans="1:5" x14ac:dyDescent="0.25">
      <c r="A34" s="1">
        <v>2</v>
      </c>
      <c r="B34" s="1">
        <v>12</v>
      </c>
      <c r="C34" s="2" t="s">
        <v>52</v>
      </c>
      <c r="D34" s="4">
        <v>17</v>
      </c>
      <c r="E34" s="4">
        <v>9</v>
      </c>
    </row>
    <row r="35" spans="1:5" x14ac:dyDescent="0.25">
      <c r="A35" s="1">
        <v>2</v>
      </c>
      <c r="B35" s="1">
        <v>13</v>
      </c>
      <c r="C35" s="2" t="s">
        <v>51</v>
      </c>
      <c r="D35" s="4">
        <v>12</v>
      </c>
      <c r="E35" s="4">
        <v>9</v>
      </c>
    </row>
    <row r="36" spans="1:5" x14ac:dyDescent="0.25">
      <c r="A36" s="1">
        <v>2</v>
      </c>
      <c r="B36" s="1">
        <v>14</v>
      </c>
      <c r="C36" s="2" t="s">
        <v>51</v>
      </c>
      <c r="D36" s="4">
        <v>17</v>
      </c>
      <c r="E36" s="4">
        <v>11</v>
      </c>
    </row>
    <row r="37" spans="1:5" x14ac:dyDescent="0.25">
      <c r="A37" s="1">
        <v>2</v>
      </c>
      <c r="B37" s="1">
        <v>15</v>
      </c>
      <c r="C37" s="2" t="s">
        <v>51</v>
      </c>
      <c r="D37" s="4">
        <v>14</v>
      </c>
      <c r="E37" s="4">
        <v>7</v>
      </c>
    </row>
    <row r="38" spans="1:5" x14ac:dyDescent="0.25">
      <c r="A38" s="1">
        <v>2</v>
      </c>
      <c r="B38" s="1">
        <v>16</v>
      </c>
      <c r="C38" s="2" t="s">
        <v>51</v>
      </c>
      <c r="D38" s="4">
        <v>21</v>
      </c>
      <c r="E38" s="4">
        <v>9</v>
      </c>
    </row>
    <row r="39" spans="1:5" x14ac:dyDescent="0.25">
      <c r="A39" s="1">
        <v>2</v>
      </c>
      <c r="B39" s="1">
        <v>17</v>
      </c>
      <c r="C39" s="2" t="s">
        <v>51</v>
      </c>
      <c r="D39" s="4">
        <v>23</v>
      </c>
      <c r="E39" s="4">
        <v>12</v>
      </c>
    </row>
    <row r="40" spans="1:5" x14ac:dyDescent="0.25">
      <c r="A40" s="1">
        <v>2</v>
      </c>
      <c r="B40" s="1">
        <v>18</v>
      </c>
      <c r="C40" s="2" t="s">
        <v>51</v>
      </c>
      <c r="D40" s="4">
        <v>11</v>
      </c>
      <c r="E40" s="4">
        <v>5</v>
      </c>
    </row>
    <row r="41" spans="1:5" x14ac:dyDescent="0.25">
      <c r="A41" s="1">
        <v>2</v>
      </c>
      <c r="B41" s="1">
        <v>19</v>
      </c>
      <c r="C41" s="2" t="s">
        <v>51</v>
      </c>
      <c r="D41" s="4">
        <v>16</v>
      </c>
      <c r="E41" s="4">
        <v>8</v>
      </c>
    </row>
    <row r="42" spans="1:5" x14ac:dyDescent="0.25">
      <c r="A42" s="1">
        <v>3</v>
      </c>
      <c r="B42" s="1">
        <v>1</v>
      </c>
      <c r="C42" s="2" t="s">
        <v>51</v>
      </c>
      <c r="D42" s="4">
        <v>34</v>
      </c>
      <c r="E42" s="4">
        <v>12</v>
      </c>
    </row>
    <row r="43" spans="1:5" x14ac:dyDescent="0.25">
      <c r="A43" s="1">
        <v>3</v>
      </c>
      <c r="B43" s="1">
        <v>2</v>
      </c>
      <c r="C43" s="2" t="s">
        <v>51</v>
      </c>
      <c r="D43" s="4">
        <v>18</v>
      </c>
      <c r="E43" s="4">
        <v>11</v>
      </c>
    </row>
    <row r="44" spans="1:5" x14ac:dyDescent="0.25">
      <c r="A44" s="1">
        <v>3</v>
      </c>
      <c r="B44" s="1">
        <v>3</v>
      </c>
      <c r="C44" s="2" t="s">
        <v>51</v>
      </c>
      <c r="D44" s="4">
        <v>15</v>
      </c>
      <c r="E44" s="4">
        <v>6</v>
      </c>
    </row>
    <row r="45" spans="1:5" x14ac:dyDescent="0.25">
      <c r="A45" s="1">
        <v>3</v>
      </c>
      <c r="B45" s="1">
        <v>4</v>
      </c>
      <c r="C45" s="2" t="s">
        <v>51</v>
      </c>
      <c r="D45" s="4">
        <v>20</v>
      </c>
      <c r="E45" s="4">
        <v>10</v>
      </c>
    </row>
    <row r="46" spans="1:5" x14ac:dyDescent="0.25">
      <c r="A46" s="1">
        <v>3</v>
      </c>
      <c r="B46" s="1">
        <v>5</v>
      </c>
      <c r="C46" s="2" t="s">
        <v>52</v>
      </c>
      <c r="D46" s="4">
        <v>11</v>
      </c>
      <c r="E46" s="4">
        <v>7</v>
      </c>
    </row>
    <row r="47" spans="1:5" x14ac:dyDescent="0.25">
      <c r="A47" s="1">
        <v>3</v>
      </c>
      <c r="B47" s="1">
        <v>6</v>
      </c>
      <c r="C47" s="2" t="s">
        <v>51</v>
      </c>
      <c r="D47" s="4">
        <v>19</v>
      </c>
      <c r="E47" s="4">
        <v>11</v>
      </c>
    </row>
    <row r="48" spans="1:5" x14ac:dyDescent="0.25">
      <c r="A48" s="1">
        <v>3</v>
      </c>
      <c r="B48" s="1">
        <v>7</v>
      </c>
      <c r="C48" s="2" t="s">
        <v>51</v>
      </c>
      <c r="D48" s="4">
        <v>21</v>
      </c>
      <c r="E48" s="4">
        <v>12</v>
      </c>
    </row>
    <row r="49" spans="1:5" x14ac:dyDescent="0.25">
      <c r="A49" s="1">
        <v>3</v>
      </c>
      <c r="B49" s="1">
        <v>8</v>
      </c>
      <c r="C49" s="2" t="s">
        <v>52</v>
      </c>
      <c r="D49" s="4">
        <v>10</v>
      </c>
      <c r="E49" s="4">
        <v>9</v>
      </c>
    </row>
    <row r="50" spans="1:5" x14ac:dyDescent="0.25">
      <c r="A50" s="1">
        <v>3</v>
      </c>
      <c r="B50" s="1">
        <v>9</v>
      </c>
      <c r="C50" s="2" t="s">
        <v>52</v>
      </c>
      <c r="D50" s="4">
        <v>10</v>
      </c>
      <c r="E50" s="4">
        <v>8</v>
      </c>
    </row>
    <row r="51" spans="1:5" x14ac:dyDescent="0.25">
      <c r="A51" s="1">
        <v>3</v>
      </c>
      <c r="B51" s="1">
        <v>10</v>
      </c>
      <c r="C51" s="2" t="s">
        <v>52</v>
      </c>
      <c r="D51" s="4">
        <v>15</v>
      </c>
      <c r="E51" s="4">
        <v>10</v>
      </c>
    </row>
    <row r="52" spans="1:5" x14ac:dyDescent="0.25">
      <c r="A52" s="1">
        <v>3</v>
      </c>
      <c r="B52" s="1">
        <v>11</v>
      </c>
      <c r="C52" s="2" t="s">
        <v>52</v>
      </c>
      <c r="D52" s="4">
        <v>18</v>
      </c>
      <c r="E52" s="4">
        <v>10</v>
      </c>
    </row>
    <row r="53" spans="1:5" x14ac:dyDescent="0.25">
      <c r="A53" s="1">
        <v>3</v>
      </c>
      <c r="B53" s="1">
        <v>12</v>
      </c>
      <c r="C53" s="2" t="s">
        <v>51</v>
      </c>
      <c r="D53" s="4">
        <v>15</v>
      </c>
      <c r="E53" s="4">
        <v>7</v>
      </c>
    </row>
    <row r="54" spans="1:5" x14ac:dyDescent="0.25">
      <c r="A54" s="1">
        <v>3</v>
      </c>
      <c r="B54" s="1">
        <v>13</v>
      </c>
      <c r="C54" s="2" t="s">
        <v>52</v>
      </c>
      <c r="D54" s="4">
        <v>11</v>
      </c>
      <c r="E54" s="4">
        <v>7</v>
      </c>
    </row>
    <row r="55" spans="1:5" x14ac:dyDescent="0.25">
      <c r="A55" s="1">
        <v>3</v>
      </c>
      <c r="B55" s="1">
        <v>14</v>
      </c>
      <c r="C55" s="2" t="s">
        <v>52</v>
      </c>
      <c r="D55" s="4">
        <v>13</v>
      </c>
      <c r="E55" s="4">
        <v>9</v>
      </c>
    </row>
    <row r="56" spans="1:5" x14ac:dyDescent="0.25">
      <c r="A56" s="1">
        <v>3</v>
      </c>
      <c r="B56" s="1">
        <v>15</v>
      </c>
      <c r="C56" s="2" t="s">
        <v>52</v>
      </c>
      <c r="D56" s="4">
        <v>21</v>
      </c>
      <c r="E56" s="4">
        <v>10</v>
      </c>
    </row>
    <row r="57" spans="1:5" x14ac:dyDescent="0.25">
      <c r="A57" s="1">
        <v>3</v>
      </c>
      <c r="B57" s="1">
        <v>16</v>
      </c>
      <c r="C57" s="2" t="s">
        <v>52</v>
      </c>
      <c r="D57" s="4">
        <v>22</v>
      </c>
      <c r="E57" s="4">
        <v>11</v>
      </c>
    </row>
    <row r="58" spans="1:5" x14ac:dyDescent="0.25">
      <c r="A58" s="1">
        <v>3</v>
      </c>
      <c r="B58" s="1">
        <v>17</v>
      </c>
      <c r="C58" s="2" t="s">
        <v>51</v>
      </c>
      <c r="D58" s="4">
        <v>18</v>
      </c>
      <c r="E58" s="4">
        <v>10</v>
      </c>
    </row>
    <row r="59" spans="1:5" x14ac:dyDescent="0.25">
      <c r="A59" s="1">
        <v>3</v>
      </c>
      <c r="B59" s="1">
        <v>18</v>
      </c>
      <c r="C59" s="2" t="s">
        <v>51</v>
      </c>
      <c r="D59" s="4">
        <v>11</v>
      </c>
      <c r="E59" s="4">
        <v>7</v>
      </c>
    </row>
    <row r="60" spans="1:5" x14ac:dyDescent="0.25">
      <c r="A60" s="1"/>
      <c r="B60" s="1"/>
      <c r="C60" s="2"/>
      <c r="D60" s="4"/>
      <c r="E60" s="4"/>
    </row>
    <row r="61" spans="1:5" x14ac:dyDescent="0.25">
      <c r="A61" s="1"/>
      <c r="B61" s="1"/>
      <c r="C61" s="2"/>
      <c r="D61" s="4"/>
      <c r="E61" s="4"/>
    </row>
    <row r="62" spans="1:5" x14ac:dyDescent="0.25">
      <c r="A62" s="1"/>
      <c r="B62" s="1"/>
      <c r="C62" s="2"/>
      <c r="D62" s="4"/>
      <c r="E62" s="4"/>
    </row>
    <row r="63" spans="1:5" x14ac:dyDescent="0.25">
      <c r="A63" s="1"/>
      <c r="B63" s="1"/>
      <c r="C63" s="2"/>
      <c r="D63" s="4"/>
      <c r="E63" s="4"/>
    </row>
    <row r="64" spans="1:5" x14ac:dyDescent="0.25">
      <c r="A64" s="1"/>
      <c r="B64" s="1"/>
      <c r="C64" s="2"/>
      <c r="D64" s="4"/>
      <c r="E64" s="4"/>
    </row>
    <row r="65" spans="1:5" x14ac:dyDescent="0.25">
      <c r="A65" s="1"/>
      <c r="B65" s="1"/>
      <c r="C65" s="2"/>
      <c r="D65" s="4"/>
      <c r="E65" s="4"/>
    </row>
    <row r="66" spans="1:5" x14ac:dyDescent="0.25">
      <c r="A66" s="1"/>
      <c r="B66" s="1"/>
      <c r="C66" s="2"/>
      <c r="D66" s="4"/>
      <c r="E66" s="4"/>
    </row>
    <row r="67" spans="1:5" x14ac:dyDescent="0.25">
      <c r="A67" s="1"/>
      <c r="B67" s="1"/>
      <c r="C67" s="2"/>
      <c r="D67" s="4"/>
      <c r="E67" s="4"/>
    </row>
    <row r="68" spans="1:5" x14ac:dyDescent="0.25">
      <c r="A68" s="1"/>
      <c r="B68" s="1"/>
      <c r="C68" s="2"/>
      <c r="D68" s="4"/>
      <c r="E68" s="4"/>
    </row>
    <row r="69" spans="1:5" x14ac:dyDescent="0.25">
      <c r="A69" s="1"/>
      <c r="B69" s="1"/>
      <c r="C69" s="2"/>
      <c r="D69" s="4"/>
      <c r="E69" s="4"/>
    </row>
    <row r="70" spans="1:5" x14ac:dyDescent="0.25">
      <c r="A70" s="1"/>
      <c r="B70" s="1"/>
      <c r="C70" s="2"/>
      <c r="D70" s="4"/>
      <c r="E70" s="4"/>
    </row>
    <row r="71" spans="1:5" x14ac:dyDescent="0.25">
      <c r="A71" s="1"/>
      <c r="B71" s="1"/>
      <c r="C71" s="2"/>
      <c r="D71" s="4"/>
      <c r="E71" s="4"/>
    </row>
    <row r="72" spans="1:5" x14ac:dyDescent="0.25">
      <c r="A72" s="1"/>
      <c r="B72" s="1"/>
      <c r="C72" s="2"/>
      <c r="D72" s="4"/>
      <c r="E72" s="4"/>
    </row>
    <row r="73" spans="1:5" x14ac:dyDescent="0.25">
      <c r="A73" s="1"/>
      <c r="B73" s="1"/>
      <c r="C73" s="2"/>
      <c r="D73" s="4"/>
      <c r="E73" s="4"/>
    </row>
    <row r="74" spans="1:5" x14ac:dyDescent="0.25">
      <c r="A74" s="1"/>
      <c r="B74" s="1"/>
      <c r="C74" s="2"/>
      <c r="D74" s="4"/>
      <c r="E74" s="4"/>
    </row>
    <row r="75" spans="1:5" x14ac:dyDescent="0.25">
      <c r="A75" s="1"/>
      <c r="B75" s="1"/>
      <c r="C75" s="2"/>
      <c r="D75" s="4"/>
      <c r="E75" s="4"/>
    </row>
    <row r="76" spans="1:5" x14ac:dyDescent="0.25">
      <c r="A76" s="1"/>
      <c r="B76" s="1"/>
      <c r="C76" s="2"/>
      <c r="D76" s="4"/>
      <c r="E76" s="4"/>
    </row>
    <row r="77" spans="1:5" x14ac:dyDescent="0.25">
      <c r="A77" s="1"/>
      <c r="B77" s="1"/>
      <c r="C77" s="2"/>
      <c r="D77" s="4"/>
      <c r="E77" s="4"/>
    </row>
    <row r="78" spans="1:5" x14ac:dyDescent="0.25">
      <c r="A78" s="1"/>
      <c r="B78" s="1"/>
      <c r="C78" s="2"/>
      <c r="D78" s="4"/>
      <c r="E78" s="4"/>
    </row>
    <row r="79" spans="1:5" x14ac:dyDescent="0.25">
      <c r="A79" s="1"/>
      <c r="B79" s="1"/>
      <c r="C79" s="2"/>
      <c r="D79" s="4"/>
      <c r="E79" s="4"/>
    </row>
    <row r="80" spans="1:5" x14ac:dyDescent="0.25">
      <c r="A80" s="1"/>
      <c r="B80" s="1"/>
      <c r="C80" s="2"/>
      <c r="D80" s="4"/>
      <c r="E80" s="4"/>
    </row>
    <row r="81" spans="1:5" x14ac:dyDescent="0.25">
      <c r="A81" s="1"/>
      <c r="B81" s="1"/>
      <c r="C81" s="2"/>
      <c r="D81" s="4"/>
      <c r="E81" s="4"/>
    </row>
    <row r="82" spans="1:5" x14ac:dyDescent="0.25">
      <c r="A82" s="1"/>
      <c r="B82" s="1"/>
      <c r="C82" s="2"/>
      <c r="D82" s="4"/>
      <c r="E82" s="4"/>
    </row>
    <row r="83" spans="1:5" x14ac:dyDescent="0.25">
      <c r="A83" s="1"/>
      <c r="B83" s="1"/>
      <c r="C83" s="2"/>
      <c r="D83" s="4"/>
      <c r="E83" s="4"/>
    </row>
    <row r="84" spans="1:5" x14ac:dyDescent="0.25">
      <c r="A84" s="1"/>
      <c r="B84" s="1"/>
      <c r="C84" s="2"/>
      <c r="D84" s="4"/>
      <c r="E84" s="4"/>
    </row>
    <row r="85" spans="1:5" x14ac:dyDescent="0.25">
      <c r="A85" s="1"/>
      <c r="B85" s="1"/>
      <c r="C85" s="2"/>
      <c r="D85" s="4"/>
      <c r="E85" s="4"/>
    </row>
    <row r="86" spans="1:5" x14ac:dyDescent="0.25">
      <c r="A86" s="1"/>
      <c r="B86" s="1"/>
      <c r="C86" s="2"/>
      <c r="D86" s="4"/>
      <c r="E86" s="4"/>
    </row>
    <row r="87" spans="1:5" x14ac:dyDescent="0.25">
      <c r="A87" s="1"/>
      <c r="B87" s="1"/>
      <c r="C87" s="2"/>
      <c r="D87" s="4"/>
      <c r="E87" s="4"/>
    </row>
    <row r="88" spans="1:5" x14ac:dyDescent="0.25">
      <c r="A88" s="1"/>
      <c r="B88" s="1"/>
      <c r="C88" s="2"/>
      <c r="D88" s="4"/>
      <c r="E88" s="4"/>
    </row>
    <row r="89" spans="1:5" x14ac:dyDescent="0.25">
      <c r="A89" s="1"/>
      <c r="B89" s="1"/>
      <c r="C89" s="2"/>
      <c r="D89" s="4"/>
      <c r="E89" s="4"/>
    </row>
    <row r="90" spans="1:5" x14ac:dyDescent="0.25">
      <c r="A90" s="1"/>
      <c r="B90" s="1"/>
      <c r="C90" s="2"/>
      <c r="D90" s="4"/>
      <c r="E90" s="4"/>
    </row>
    <row r="91" spans="1:5" x14ac:dyDescent="0.25">
      <c r="A91" s="1"/>
      <c r="B91" s="1"/>
      <c r="C91" s="2"/>
      <c r="D91" s="4"/>
      <c r="E91" s="4"/>
    </row>
    <row r="92" spans="1:5" x14ac:dyDescent="0.25">
      <c r="A92" s="1"/>
      <c r="B92" s="1"/>
      <c r="C92" s="2"/>
      <c r="D92" s="4"/>
      <c r="E92" s="4"/>
    </row>
    <row r="93" spans="1:5" x14ac:dyDescent="0.25">
      <c r="A93" s="1"/>
      <c r="B93" s="1"/>
      <c r="C93" s="2"/>
      <c r="D93" s="4"/>
      <c r="E93" s="4"/>
    </row>
    <row r="94" spans="1:5" x14ac:dyDescent="0.25">
      <c r="A94" s="1"/>
      <c r="B94" s="1"/>
      <c r="C94" s="2"/>
      <c r="D94" s="4"/>
      <c r="E94" s="4"/>
    </row>
    <row r="95" spans="1:5" x14ac:dyDescent="0.25">
      <c r="A95" s="1"/>
      <c r="B95" s="1"/>
      <c r="C95" s="2"/>
      <c r="D95" s="4"/>
      <c r="E95" s="4"/>
    </row>
    <row r="96" spans="1:5" x14ac:dyDescent="0.25">
      <c r="A96" s="1"/>
      <c r="B96" s="1"/>
      <c r="C96" s="2"/>
      <c r="D96" s="4"/>
      <c r="E96" s="4"/>
    </row>
    <row r="97" spans="1:5" x14ac:dyDescent="0.25">
      <c r="A97" s="1"/>
      <c r="B97" s="1"/>
      <c r="C97" s="2"/>
      <c r="D97" s="4"/>
      <c r="E97" s="4"/>
    </row>
    <row r="98" spans="1:5" x14ac:dyDescent="0.25">
      <c r="A98" s="1"/>
      <c r="B98" s="1"/>
      <c r="C98" s="2"/>
      <c r="D98" s="4"/>
      <c r="E98" s="4"/>
    </row>
    <row r="99" spans="1:5" x14ac:dyDescent="0.25">
      <c r="A99" s="1"/>
      <c r="B99" s="1"/>
      <c r="C99" s="2"/>
      <c r="D99" s="4"/>
      <c r="E99" s="4"/>
    </row>
    <row r="100" spans="1:5" x14ac:dyDescent="0.25">
      <c r="A100" s="1"/>
      <c r="B100" s="1"/>
      <c r="C100" s="2"/>
      <c r="D100" s="4"/>
      <c r="E100" s="4"/>
    </row>
    <row r="101" spans="1:5" x14ac:dyDescent="0.25">
      <c r="A101" s="1"/>
      <c r="B101" s="1"/>
      <c r="C101" s="2"/>
      <c r="D101" s="4"/>
      <c r="E101" s="4"/>
    </row>
    <row r="102" spans="1:5" x14ac:dyDescent="0.25">
      <c r="A102" s="1"/>
      <c r="B102" s="1"/>
      <c r="C102" s="2"/>
      <c r="D102" s="4"/>
      <c r="E102" s="4"/>
    </row>
    <row r="103" spans="1:5" x14ac:dyDescent="0.25">
      <c r="A103" s="1"/>
      <c r="B103" s="1"/>
      <c r="C103" s="2"/>
      <c r="D103" s="4"/>
      <c r="E103" s="4"/>
    </row>
    <row r="104" spans="1:5" x14ac:dyDescent="0.25">
      <c r="A104" s="1"/>
      <c r="B104" s="1"/>
      <c r="C104" s="2"/>
      <c r="D104" s="4"/>
      <c r="E104" s="4"/>
    </row>
    <row r="105" spans="1:5" x14ac:dyDescent="0.25">
      <c r="A105" s="1"/>
      <c r="B105" s="1"/>
      <c r="C105" s="2"/>
      <c r="D105" s="4"/>
      <c r="E105" s="4"/>
    </row>
    <row r="106" spans="1:5" x14ac:dyDescent="0.25">
      <c r="A106" s="1"/>
      <c r="B106" s="1"/>
      <c r="C106" s="2"/>
      <c r="D106" s="4"/>
      <c r="E106" s="4"/>
    </row>
    <row r="107" spans="1:5" x14ac:dyDescent="0.25">
      <c r="A107" s="1"/>
      <c r="B107" s="1"/>
      <c r="C107" s="2"/>
      <c r="D107" s="4"/>
      <c r="E107" s="4"/>
    </row>
    <row r="108" spans="1:5" x14ac:dyDescent="0.25">
      <c r="A108" s="1"/>
      <c r="B108" s="1"/>
      <c r="C108" s="2"/>
      <c r="D108" s="4"/>
      <c r="E108" s="4"/>
    </row>
    <row r="109" spans="1:5" x14ac:dyDescent="0.25">
      <c r="A109" s="1"/>
      <c r="B109" s="1"/>
      <c r="C109" s="2"/>
      <c r="D109" s="4"/>
      <c r="E109" s="4"/>
    </row>
    <row r="110" spans="1:5" x14ac:dyDescent="0.25">
      <c r="A110" s="1"/>
      <c r="B110" s="1"/>
      <c r="C110" s="2"/>
      <c r="D110" s="4"/>
      <c r="E110" s="4"/>
    </row>
    <row r="111" spans="1:5" x14ac:dyDescent="0.25">
      <c r="A111" s="1"/>
      <c r="B111" s="1"/>
      <c r="C111" s="2"/>
      <c r="D111" s="4"/>
      <c r="E111" s="4"/>
    </row>
    <row r="112" spans="1:5" x14ac:dyDescent="0.25">
      <c r="A112" s="1"/>
      <c r="B112" s="1"/>
      <c r="C112" s="2"/>
      <c r="D112" s="4"/>
      <c r="E112" s="4"/>
    </row>
    <row r="113" spans="1:5" x14ac:dyDescent="0.25">
      <c r="A113" s="1"/>
      <c r="B113" s="1"/>
      <c r="C113" s="2"/>
      <c r="D113" s="4"/>
      <c r="E113" s="4"/>
    </row>
    <row r="114" spans="1:5" x14ac:dyDescent="0.25">
      <c r="A114" s="1"/>
      <c r="B114" s="1"/>
      <c r="C114" s="2"/>
      <c r="D114" s="4"/>
      <c r="E114" s="4"/>
    </row>
    <row r="115" spans="1:5" x14ac:dyDescent="0.25">
      <c r="A115" s="1"/>
      <c r="B115" s="1"/>
      <c r="C115" s="2"/>
      <c r="D115" s="4"/>
      <c r="E115" s="4"/>
    </row>
    <row r="116" spans="1:5" x14ac:dyDescent="0.25">
      <c r="A116" s="1"/>
      <c r="B116" s="1"/>
      <c r="C116" s="2"/>
      <c r="D116" s="4"/>
      <c r="E116" s="4"/>
    </row>
    <row r="117" spans="1:5" x14ac:dyDescent="0.25">
      <c r="A117" s="1"/>
      <c r="B117" s="1"/>
      <c r="C117" s="2"/>
      <c r="D117" s="4"/>
      <c r="E117" s="4"/>
    </row>
    <row r="118" spans="1:5" x14ac:dyDescent="0.25">
      <c r="A118" s="1"/>
      <c r="B118" s="1"/>
      <c r="C118" s="2"/>
      <c r="D118" s="4"/>
      <c r="E118" s="4"/>
    </row>
    <row r="119" spans="1:5" x14ac:dyDescent="0.25">
      <c r="A119" s="1"/>
      <c r="B119" s="1"/>
      <c r="C119" s="2"/>
      <c r="D119" s="4"/>
      <c r="E119" s="4"/>
    </row>
    <row r="120" spans="1:5" x14ac:dyDescent="0.25">
      <c r="A120" s="1"/>
      <c r="B120" s="1"/>
      <c r="C120" s="2"/>
      <c r="D120" s="4"/>
      <c r="E120" s="4"/>
    </row>
    <row r="121" spans="1:5" x14ac:dyDescent="0.25">
      <c r="A121" s="1"/>
      <c r="B121" s="1"/>
      <c r="C121" s="2"/>
      <c r="D121" s="4"/>
      <c r="E121" s="4"/>
    </row>
    <row r="122" spans="1:5" x14ac:dyDescent="0.25">
      <c r="A122" s="1"/>
      <c r="B122" s="1"/>
      <c r="C122" s="2"/>
      <c r="D122" s="4"/>
      <c r="E122" s="4"/>
    </row>
    <row r="123" spans="1:5" x14ac:dyDescent="0.25">
      <c r="A123" s="1"/>
      <c r="B123" s="1"/>
      <c r="C123" s="2"/>
      <c r="D123" s="4"/>
      <c r="E123" s="4"/>
    </row>
    <row r="124" spans="1:5" x14ac:dyDescent="0.25">
      <c r="A124" s="1"/>
      <c r="B124" s="1"/>
      <c r="C124" s="2"/>
      <c r="D124" s="4"/>
      <c r="E124" s="4"/>
    </row>
    <row r="125" spans="1:5" x14ac:dyDescent="0.25">
      <c r="A125" s="1"/>
      <c r="B125" s="1"/>
      <c r="C125" s="2"/>
      <c r="D125" s="4"/>
      <c r="E125" s="4"/>
    </row>
    <row r="126" spans="1:5" x14ac:dyDescent="0.25">
      <c r="A126" s="1"/>
      <c r="B126" s="1"/>
      <c r="C126" s="2"/>
      <c r="D126" s="4"/>
      <c r="E126" s="4"/>
    </row>
    <row r="127" spans="1:5" x14ac:dyDescent="0.25">
      <c r="A127" s="1"/>
      <c r="B127" s="1"/>
      <c r="C127" s="2"/>
      <c r="D127" s="4"/>
      <c r="E127" s="4"/>
    </row>
    <row r="128" spans="1:5" x14ac:dyDescent="0.25">
      <c r="A128" s="1"/>
      <c r="B128" s="1"/>
      <c r="C128" s="2"/>
      <c r="D128" s="4"/>
      <c r="E128" s="4"/>
    </row>
    <row r="129" spans="1:5" x14ac:dyDescent="0.25">
      <c r="A129" s="1"/>
      <c r="B129" s="1"/>
      <c r="C129" s="2"/>
      <c r="D129" s="4"/>
      <c r="E129" s="4"/>
    </row>
    <row r="130" spans="1:5" x14ac:dyDescent="0.25">
      <c r="A130" s="1"/>
      <c r="B130" s="1"/>
      <c r="C130" s="2"/>
      <c r="D130" s="4"/>
      <c r="E130" s="4"/>
    </row>
    <row r="131" spans="1:5" x14ac:dyDescent="0.25">
      <c r="A131" s="1"/>
      <c r="B131" s="1"/>
      <c r="C131" s="2"/>
      <c r="D131" s="4"/>
      <c r="E131" s="4"/>
    </row>
    <row r="132" spans="1:5" x14ac:dyDescent="0.25">
      <c r="A132" s="1"/>
      <c r="B132" s="1"/>
      <c r="C132" s="2"/>
      <c r="D132" s="4"/>
      <c r="E132" s="4"/>
    </row>
    <row r="133" spans="1:5" x14ac:dyDescent="0.25">
      <c r="A133" s="1"/>
      <c r="B133" s="1"/>
      <c r="C133" s="2"/>
      <c r="D133" s="4"/>
      <c r="E133" s="4"/>
    </row>
    <row r="134" spans="1:5" x14ac:dyDescent="0.25">
      <c r="A134" s="1"/>
      <c r="B134" s="1"/>
      <c r="C134" s="2"/>
      <c r="D134" s="4"/>
      <c r="E134" s="4"/>
    </row>
    <row r="135" spans="1:5" x14ac:dyDescent="0.25">
      <c r="A135" s="1"/>
      <c r="B135" s="1"/>
      <c r="C135" s="2"/>
      <c r="D135" s="4"/>
      <c r="E135" s="4"/>
    </row>
    <row r="136" spans="1:5" x14ac:dyDescent="0.25">
      <c r="A136" s="1"/>
      <c r="B136" s="1"/>
      <c r="C136" s="2"/>
      <c r="D136" s="4"/>
      <c r="E136" s="4"/>
    </row>
    <row r="137" spans="1:5" x14ac:dyDescent="0.25">
      <c r="A137" s="1"/>
      <c r="B137" s="1"/>
      <c r="C137" s="2"/>
      <c r="D137" s="4"/>
      <c r="E137" s="4"/>
    </row>
    <row r="138" spans="1:5" x14ac:dyDescent="0.25">
      <c r="A138" s="1"/>
      <c r="B138" s="1"/>
      <c r="C138" s="2"/>
      <c r="D138" s="4"/>
      <c r="E138" s="4"/>
    </row>
    <row r="139" spans="1:5" x14ac:dyDescent="0.25">
      <c r="A139" s="1"/>
      <c r="B139" s="1"/>
      <c r="C139" s="2"/>
      <c r="D139" s="4"/>
      <c r="E139" s="4"/>
    </row>
    <row r="140" spans="1:5" x14ac:dyDescent="0.25">
      <c r="A140" s="1"/>
      <c r="B140" s="1"/>
      <c r="C140" s="2"/>
      <c r="D140" s="4"/>
      <c r="E140" s="4"/>
    </row>
    <row r="141" spans="1:5" x14ac:dyDescent="0.25">
      <c r="A141" s="1"/>
      <c r="B141" s="1"/>
      <c r="C141" s="2"/>
      <c r="D141" s="4"/>
      <c r="E141" s="4"/>
    </row>
    <row r="142" spans="1:5" x14ac:dyDescent="0.25">
      <c r="A142" s="1"/>
      <c r="B142" s="1"/>
      <c r="C142" s="2"/>
      <c r="D142" s="4"/>
      <c r="E142" s="4"/>
    </row>
    <row r="143" spans="1:5" x14ac:dyDescent="0.25">
      <c r="A143" s="1"/>
      <c r="B143" s="1"/>
      <c r="C143" s="2"/>
      <c r="D143" s="4"/>
      <c r="E143" s="4"/>
    </row>
    <row r="144" spans="1:5" x14ac:dyDescent="0.25">
      <c r="A144" s="1"/>
      <c r="B144" s="1"/>
      <c r="C144" s="2"/>
      <c r="D144" s="4"/>
      <c r="E144" s="4"/>
    </row>
    <row r="145" spans="1:5" x14ac:dyDescent="0.25">
      <c r="A145" s="1"/>
      <c r="B145" s="1"/>
      <c r="C145" s="2"/>
      <c r="D145" s="4"/>
      <c r="E145" s="4"/>
    </row>
    <row r="146" spans="1:5" x14ac:dyDescent="0.25">
      <c r="A146" s="1"/>
      <c r="B146" s="1"/>
      <c r="C146" s="2"/>
      <c r="D146" s="4"/>
      <c r="E146" s="4"/>
    </row>
    <row r="147" spans="1:5" x14ac:dyDescent="0.25">
      <c r="A147" s="1"/>
      <c r="B147" s="1"/>
      <c r="C147" s="2"/>
      <c r="D147" s="4"/>
      <c r="E147" s="4"/>
    </row>
    <row r="148" spans="1:5" x14ac:dyDescent="0.25">
      <c r="A148" s="1"/>
      <c r="B148" s="1"/>
      <c r="C148" s="2"/>
      <c r="D148" s="4"/>
      <c r="E148" s="4"/>
    </row>
    <row r="149" spans="1:5" x14ac:dyDescent="0.25">
      <c r="A149" s="1"/>
      <c r="B149" s="1"/>
      <c r="C149" s="2"/>
      <c r="D149" s="4"/>
      <c r="E149" s="4"/>
    </row>
    <row r="150" spans="1:5" x14ac:dyDescent="0.25">
      <c r="A150" s="1"/>
      <c r="B150" s="1"/>
      <c r="C150" s="2"/>
      <c r="D150" s="4"/>
      <c r="E150" s="4"/>
    </row>
    <row r="151" spans="1:5" x14ac:dyDescent="0.25">
      <c r="A151" s="1"/>
      <c r="B151" s="1"/>
      <c r="C151" s="2"/>
      <c r="D151" s="4"/>
      <c r="E151" s="4"/>
    </row>
    <row r="152" spans="1:5" x14ac:dyDescent="0.25">
      <c r="A152" s="1"/>
      <c r="B152" s="1"/>
      <c r="C152" s="2"/>
      <c r="D152" s="4"/>
      <c r="E152" s="4"/>
    </row>
    <row r="153" spans="1:5" x14ac:dyDescent="0.25">
      <c r="A153" s="1"/>
      <c r="B153" s="1"/>
      <c r="C153" s="2"/>
      <c r="D153" s="4"/>
      <c r="E153" s="4"/>
    </row>
    <row r="154" spans="1:5" x14ac:dyDescent="0.25">
      <c r="A154" s="1"/>
      <c r="B154" s="1"/>
      <c r="C154" s="2"/>
      <c r="D154" s="4"/>
      <c r="E154" s="4"/>
    </row>
    <row r="155" spans="1:5" x14ac:dyDescent="0.25">
      <c r="A155" s="1"/>
      <c r="B155" s="1"/>
      <c r="C155" s="2"/>
      <c r="D155" s="4"/>
      <c r="E155" s="4"/>
    </row>
    <row r="156" spans="1:5" x14ac:dyDescent="0.25">
      <c r="A156" s="1"/>
      <c r="B156" s="1"/>
      <c r="C156" s="2"/>
      <c r="D156" s="4"/>
      <c r="E156" s="4"/>
    </row>
    <row r="157" spans="1:5" x14ac:dyDescent="0.25">
      <c r="A157" s="1"/>
      <c r="B157" s="1"/>
      <c r="C157" s="2"/>
      <c r="D157" s="4"/>
      <c r="E157" s="4"/>
    </row>
    <row r="158" spans="1:5" x14ac:dyDescent="0.25">
      <c r="A158" s="1"/>
      <c r="B158" s="1"/>
      <c r="C158" s="2"/>
      <c r="D158" s="4"/>
      <c r="E158" s="4"/>
    </row>
    <row r="159" spans="1:5" x14ac:dyDescent="0.25">
      <c r="A159" s="1"/>
      <c r="B159" s="1"/>
      <c r="C159" s="2"/>
      <c r="D159" s="4"/>
      <c r="E159" s="4"/>
    </row>
    <row r="160" spans="1:5" x14ac:dyDescent="0.25">
      <c r="A160" s="1"/>
      <c r="B160" s="1"/>
      <c r="C160" s="2"/>
      <c r="D160" s="4"/>
      <c r="E160" s="4"/>
    </row>
    <row r="161" spans="1:5" x14ac:dyDescent="0.25">
      <c r="A161" s="1"/>
      <c r="B161" s="1"/>
      <c r="C161" s="2"/>
      <c r="D161" s="4"/>
      <c r="E161" s="4"/>
    </row>
    <row r="162" spans="1:5" x14ac:dyDescent="0.25">
      <c r="A162" s="1"/>
      <c r="B162" s="1"/>
      <c r="C162" s="2"/>
      <c r="D162" s="4"/>
      <c r="E162" s="4"/>
    </row>
    <row r="163" spans="1:5" x14ac:dyDescent="0.25">
      <c r="A163" s="1"/>
      <c r="B163" s="1"/>
      <c r="C163" s="2"/>
      <c r="D163" s="4"/>
      <c r="E163" s="4"/>
    </row>
    <row r="164" spans="1:5" x14ac:dyDescent="0.25">
      <c r="A164" s="1"/>
      <c r="B164" s="1"/>
      <c r="C164" s="2"/>
      <c r="D164" s="4"/>
      <c r="E164" s="4"/>
    </row>
    <row r="165" spans="1:5" x14ac:dyDescent="0.25">
      <c r="A165" s="1"/>
      <c r="B165" s="1"/>
      <c r="C165" s="2"/>
      <c r="D165" s="4"/>
      <c r="E165" s="4"/>
    </row>
    <row r="166" spans="1:5" x14ac:dyDescent="0.25">
      <c r="A166" s="1"/>
      <c r="B166" s="1"/>
      <c r="C166" s="2"/>
      <c r="D166" s="4"/>
      <c r="E166" s="4"/>
    </row>
    <row r="167" spans="1:5" x14ac:dyDescent="0.25">
      <c r="A167" s="1"/>
      <c r="B167" s="1"/>
      <c r="C167" s="2"/>
      <c r="D167" s="4"/>
      <c r="E167" s="4"/>
    </row>
    <row r="168" spans="1:5" x14ac:dyDescent="0.25">
      <c r="A168" s="1"/>
      <c r="B168" s="1"/>
      <c r="C168" s="2"/>
      <c r="D168" s="4"/>
      <c r="E168" s="4"/>
    </row>
    <row r="169" spans="1:5" x14ac:dyDescent="0.25">
      <c r="A169" s="1"/>
      <c r="B169" s="1"/>
      <c r="C169" s="2"/>
      <c r="D169" s="4"/>
      <c r="E169" s="4"/>
    </row>
    <row r="170" spans="1:5" x14ac:dyDescent="0.25">
      <c r="A170" s="1"/>
      <c r="B170" s="1"/>
      <c r="C170" s="2"/>
      <c r="D170" s="4"/>
      <c r="E170" s="4"/>
    </row>
    <row r="171" spans="1:5" x14ac:dyDescent="0.25">
      <c r="A171" s="1"/>
      <c r="B171" s="1"/>
      <c r="C171" s="2"/>
      <c r="D171" s="4"/>
      <c r="E171" s="4"/>
    </row>
    <row r="172" spans="1:5" x14ac:dyDescent="0.25">
      <c r="A172" s="1"/>
      <c r="B172" s="1"/>
      <c r="C172" s="2"/>
      <c r="D172" s="4"/>
      <c r="E172" s="4"/>
    </row>
    <row r="173" spans="1:5" x14ac:dyDescent="0.25">
      <c r="A173" s="1"/>
      <c r="B173" s="1"/>
      <c r="C173" s="2"/>
      <c r="D173" s="4"/>
      <c r="E173" s="4"/>
    </row>
    <row r="174" spans="1:5" x14ac:dyDescent="0.25">
      <c r="A174" s="1"/>
      <c r="B174" s="1"/>
      <c r="C174" s="2"/>
      <c r="D174" s="4"/>
      <c r="E174" s="4"/>
    </row>
    <row r="175" spans="1:5" x14ac:dyDescent="0.25">
      <c r="A175" s="1"/>
      <c r="B175" s="1"/>
      <c r="C175" s="2"/>
      <c r="D175" s="4"/>
      <c r="E175" s="4"/>
    </row>
    <row r="176" spans="1:5" x14ac:dyDescent="0.25">
      <c r="A176" s="1"/>
      <c r="B176" s="1"/>
      <c r="C176" s="2"/>
      <c r="D176" s="4"/>
      <c r="E176" s="4"/>
    </row>
    <row r="177" spans="1:5" x14ac:dyDescent="0.25">
      <c r="A177" s="1"/>
      <c r="B177" s="1"/>
      <c r="C177" s="2"/>
      <c r="D177" s="4"/>
      <c r="E177" s="4"/>
    </row>
    <row r="178" spans="1:5" x14ac:dyDescent="0.25">
      <c r="A178" s="1"/>
      <c r="B178" s="1"/>
      <c r="C178" s="2"/>
      <c r="D178" s="4"/>
      <c r="E178" s="4"/>
    </row>
    <row r="179" spans="1:5" x14ac:dyDescent="0.25">
      <c r="A179" s="1"/>
      <c r="B179" s="1"/>
      <c r="C179" s="2"/>
      <c r="D179" s="4"/>
      <c r="E179" s="4"/>
    </row>
    <row r="180" spans="1:5" x14ac:dyDescent="0.25">
      <c r="A180" s="1"/>
      <c r="B180" s="1"/>
      <c r="C180" s="2"/>
      <c r="D180" s="4"/>
      <c r="E180" s="4"/>
    </row>
    <row r="181" spans="1:5" x14ac:dyDescent="0.25">
      <c r="A181" s="1"/>
      <c r="B181" s="1"/>
      <c r="C181" s="2"/>
      <c r="D181" s="4"/>
      <c r="E181" s="4"/>
    </row>
    <row r="182" spans="1:5" x14ac:dyDescent="0.25">
      <c r="A182" s="1"/>
      <c r="B182" s="1"/>
      <c r="C182" s="2"/>
      <c r="D182" s="4"/>
      <c r="E182" s="4"/>
    </row>
    <row r="183" spans="1:5" x14ac:dyDescent="0.25">
      <c r="A183" s="1"/>
      <c r="B183" s="1"/>
      <c r="C183" s="2"/>
      <c r="D183" s="4"/>
      <c r="E183" s="4"/>
    </row>
    <row r="184" spans="1:5" x14ac:dyDescent="0.25">
      <c r="A184" s="1"/>
      <c r="B184" s="1"/>
      <c r="C184" s="2"/>
      <c r="D184" s="4"/>
      <c r="E184" s="4"/>
    </row>
    <row r="185" spans="1:5" x14ac:dyDescent="0.25">
      <c r="A185" s="1"/>
      <c r="B185" s="1"/>
      <c r="C185" s="2"/>
      <c r="D185" s="4"/>
      <c r="E185" s="4"/>
    </row>
    <row r="186" spans="1:5" x14ac:dyDescent="0.25">
      <c r="A186" s="1"/>
      <c r="B186" s="1"/>
      <c r="C186" s="2"/>
      <c r="D186" s="4"/>
      <c r="E186" s="4"/>
    </row>
    <row r="187" spans="1:5" x14ac:dyDescent="0.25">
      <c r="A187" s="1"/>
      <c r="B187" s="1"/>
      <c r="C187" s="2"/>
      <c r="D187" s="4"/>
      <c r="E187" s="4"/>
    </row>
    <row r="188" spans="1:5" x14ac:dyDescent="0.25">
      <c r="A188" s="1"/>
      <c r="B188" s="1"/>
      <c r="C188" s="2"/>
      <c r="D188" s="4"/>
      <c r="E188" s="4"/>
    </row>
    <row r="189" spans="1:5" x14ac:dyDescent="0.25">
      <c r="A189" s="1"/>
      <c r="B189" s="1"/>
      <c r="C189" s="2"/>
      <c r="D189" s="4"/>
      <c r="E189" s="4"/>
    </row>
    <row r="190" spans="1:5" x14ac:dyDescent="0.25">
      <c r="A190" s="1"/>
      <c r="B190" s="1"/>
      <c r="C190" s="2"/>
      <c r="D190" s="4"/>
      <c r="E190" s="4"/>
    </row>
    <row r="191" spans="1:5" x14ac:dyDescent="0.25">
      <c r="A191" s="1"/>
      <c r="B191" s="1"/>
      <c r="C191" s="2"/>
      <c r="D191" s="4"/>
      <c r="E191" s="4"/>
    </row>
    <row r="192" spans="1:5" x14ac:dyDescent="0.25">
      <c r="A192" s="1"/>
      <c r="B192" s="1"/>
      <c r="C192" s="2"/>
      <c r="D192" s="4"/>
      <c r="E192" s="4"/>
    </row>
    <row r="193" spans="1:5" x14ac:dyDescent="0.25">
      <c r="A193" s="1"/>
      <c r="B193" s="1"/>
      <c r="C193" s="2"/>
      <c r="D193" s="4"/>
      <c r="E193" s="4"/>
    </row>
    <row r="194" spans="1:5" x14ac:dyDescent="0.25">
      <c r="A194" s="1"/>
      <c r="B194" s="1"/>
      <c r="C194" s="2"/>
      <c r="D194" s="4"/>
      <c r="E194" s="4"/>
    </row>
    <row r="195" spans="1:5" x14ac:dyDescent="0.25">
      <c r="A195" s="1"/>
      <c r="B195" s="1"/>
      <c r="C195" s="2"/>
      <c r="D195" s="4"/>
      <c r="E195" s="4"/>
    </row>
    <row r="196" spans="1:5" x14ac:dyDescent="0.25">
      <c r="A196" s="1"/>
      <c r="B196" s="1"/>
      <c r="C196" s="2"/>
      <c r="D196" s="4"/>
      <c r="E196" s="4"/>
    </row>
    <row r="197" spans="1:5" x14ac:dyDescent="0.25">
      <c r="A197" s="1"/>
      <c r="B197" s="1"/>
      <c r="C197" s="2"/>
      <c r="D197" s="4"/>
      <c r="E197" s="4"/>
    </row>
    <row r="198" spans="1:5" x14ac:dyDescent="0.25">
      <c r="A198" s="1"/>
      <c r="B198" s="1"/>
      <c r="C198" s="2"/>
      <c r="D198" s="4"/>
      <c r="E198" s="4"/>
    </row>
    <row r="199" spans="1:5" x14ac:dyDescent="0.25">
      <c r="A199" s="1"/>
      <c r="B199" s="1"/>
      <c r="C199" s="2"/>
      <c r="D199" s="4"/>
      <c r="E199" s="4"/>
    </row>
    <row r="200" spans="1:5" x14ac:dyDescent="0.25">
      <c r="A200" s="1"/>
      <c r="B200" s="1"/>
      <c r="C200" s="2"/>
      <c r="D200" s="4"/>
      <c r="E200" s="4"/>
    </row>
    <row r="201" spans="1:5" x14ac:dyDescent="0.25">
      <c r="A201" s="1"/>
      <c r="B201" s="1"/>
      <c r="C201" s="2"/>
      <c r="D201" s="4"/>
      <c r="E201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0"/>
  <sheetViews>
    <sheetView workbookViewId="0">
      <selection activeCell="N6" sqref="N6"/>
    </sheetView>
  </sheetViews>
  <sheetFormatPr baseColWidth="10" defaultColWidth="11.42578125" defaultRowHeight="15" x14ac:dyDescent="0.25"/>
  <cols>
    <col min="1" max="1" width="11.42578125" style="65"/>
    <col min="2" max="2" width="7.85546875" style="1" customWidth="1"/>
    <col min="3" max="3" width="4.7109375" style="1" customWidth="1"/>
    <col min="4" max="4" width="13.140625" customWidth="1"/>
    <col min="5" max="5" width="5.5703125" style="1" customWidth="1"/>
    <col min="6" max="6" width="5" style="1" customWidth="1"/>
    <col min="7" max="7" width="9.7109375" style="1" customWidth="1"/>
    <col min="8" max="8" width="6" style="1" customWidth="1"/>
    <col min="9" max="9" width="6.7109375" customWidth="1"/>
    <col min="10" max="10" width="6.42578125" customWidth="1"/>
    <col min="11" max="11" width="6.5703125" customWidth="1"/>
    <col min="12" max="12" width="8" customWidth="1"/>
  </cols>
  <sheetData>
    <row r="1" spans="1:19" s="4" customFormat="1" ht="24.75" thickBot="1" x14ac:dyDescent="0.3">
      <c r="A1" s="65" t="s">
        <v>73</v>
      </c>
      <c r="B1" s="23" t="s">
        <v>1</v>
      </c>
      <c r="C1" s="23" t="s">
        <v>2</v>
      </c>
      <c r="D1" s="23" t="s">
        <v>3</v>
      </c>
      <c r="E1" s="23" t="s">
        <v>0</v>
      </c>
      <c r="F1" s="23" t="s">
        <v>4</v>
      </c>
      <c r="G1" s="7" t="s">
        <v>5</v>
      </c>
      <c r="H1" s="7" t="s">
        <v>6</v>
      </c>
      <c r="I1" s="7" t="s">
        <v>7</v>
      </c>
      <c r="J1" s="7" t="s">
        <v>8</v>
      </c>
      <c r="K1" s="7" t="s">
        <v>9</v>
      </c>
      <c r="L1" s="7" t="s">
        <v>10</v>
      </c>
    </row>
    <row r="2" spans="1:19" x14ac:dyDescent="0.25">
      <c r="A2" s="65" t="s">
        <v>74</v>
      </c>
      <c r="B2" s="1">
        <v>1</v>
      </c>
      <c r="C2" s="1">
        <v>1</v>
      </c>
      <c r="D2" s="2" t="s">
        <v>51</v>
      </c>
      <c r="E2" s="4">
        <v>22</v>
      </c>
      <c r="F2" s="4">
        <v>12</v>
      </c>
      <c r="G2" s="4" t="s">
        <v>50</v>
      </c>
      <c r="H2" s="31">
        <v>3.8013360000000003E-2</v>
      </c>
      <c r="I2" s="31">
        <f>H2*F2*0.6</f>
        <v>0.273696192</v>
      </c>
      <c r="J2" s="32">
        <f>10000/250</f>
        <v>40</v>
      </c>
      <c r="K2" s="31">
        <f>H2*J2</f>
        <v>1.5205344000000001</v>
      </c>
      <c r="L2" s="31">
        <f>I2*J2</f>
        <v>10.947847680000001</v>
      </c>
    </row>
    <row r="3" spans="1:19" x14ac:dyDescent="0.25">
      <c r="A3" s="65" t="s">
        <v>74</v>
      </c>
      <c r="B3" s="1">
        <v>1</v>
      </c>
      <c r="C3" s="1">
        <v>2</v>
      </c>
      <c r="D3" s="2" t="s">
        <v>51</v>
      </c>
      <c r="E3" s="4">
        <v>15</v>
      </c>
      <c r="F3" s="4">
        <v>9</v>
      </c>
      <c r="G3" s="4" t="s">
        <v>49</v>
      </c>
      <c r="H3" s="31">
        <v>1.76715E-2</v>
      </c>
      <c r="I3" s="31">
        <f t="shared" ref="I3:I59" si="0">H3*F3*0.6</f>
        <v>9.54261E-2</v>
      </c>
      <c r="J3" s="32">
        <f t="shared" ref="J3:J59" si="1">10000/250</f>
        <v>40</v>
      </c>
      <c r="K3" s="31">
        <f t="shared" ref="K3:K59" si="2">H3*J3</f>
        <v>0.70686000000000004</v>
      </c>
      <c r="L3" s="31">
        <f t="shared" ref="L3:L59" si="3">I3*J3</f>
        <v>3.8170440000000001</v>
      </c>
    </row>
    <row r="4" spans="1:19" x14ac:dyDescent="0.25">
      <c r="A4" s="65" t="s">
        <v>74</v>
      </c>
      <c r="B4" s="1">
        <v>1</v>
      </c>
      <c r="C4" s="1">
        <v>3</v>
      </c>
      <c r="D4" s="2" t="s">
        <v>51</v>
      </c>
      <c r="E4" s="4">
        <v>24</v>
      </c>
      <c r="F4" s="4">
        <v>10</v>
      </c>
      <c r="G4" s="4" t="s">
        <v>50</v>
      </c>
      <c r="H4" s="31">
        <v>4.5239040000000001E-2</v>
      </c>
      <c r="I4" s="31">
        <f t="shared" si="0"/>
        <v>0.27143423999999999</v>
      </c>
      <c r="J4" s="32">
        <f t="shared" si="1"/>
        <v>40</v>
      </c>
      <c r="K4" s="31">
        <f t="shared" si="2"/>
        <v>1.8095616000000001</v>
      </c>
      <c r="L4" s="31">
        <f t="shared" si="3"/>
        <v>10.8573696</v>
      </c>
      <c r="N4">
        <f>500*3</f>
        <v>1500</v>
      </c>
    </row>
    <row r="5" spans="1:19" x14ac:dyDescent="0.25">
      <c r="A5" s="65" t="s">
        <v>74</v>
      </c>
      <c r="B5" s="1">
        <v>1</v>
      </c>
      <c r="C5" s="1">
        <v>4</v>
      </c>
      <c r="D5" s="2" t="s">
        <v>51</v>
      </c>
      <c r="E5" s="4">
        <v>14</v>
      </c>
      <c r="F5" s="4">
        <v>10</v>
      </c>
      <c r="G5" s="4" t="s">
        <v>48</v>
      </c>
      <c r="H5" s="31">
        <v>1.5393840000000001E-2</v>
      </c>
      <c r="I5" s="31">
        <f t="shared" si="0"/>
        <v>9.2363039999999993E-2</v>
      </c>
      <c r="J5" s="32">
        <f t="shared" si="1"/>
        <v>40</v>
      </c>
      <c r="K5" s="31">
        <f t="shared" si="2"/>
        <v>0.61575360000000001</v>
      </c>
      <c r="L5" s="31">
        <f t="shared" si="3"/>
        <v>3.6945215999999999</v>
      </c>
    </row>
    <row r="6" spans="1:19" x14ac:dyDescent="0.25">
      <c r="A6" s="65" t="s">
        <v>74</v>
      </c>
      <c r="B6" s="1">
        <v>1</v>
      </c>
      <c r="C6" s="1">
        <v>5</v>
      </c>
      <c r="D6" s="2" t="s">
        <v>51</v>
      </c>
      <c r="E6" s="4">
        <v>12</v>
      </c>
      <c r="F6" s="4">
        <v>8</v>
      </c>
      <c r="G6" s="4" t="s">
        <v>48</v>
      </c>
      <c r="H6" s="31">
        <v>1.130976E-2</v>
      </c>
      <c r="I6" s="31">
        <f t="shared" si="0"/>
        <v>5.4286847999999999E-2</v>
      </c>
      <c r="J6" s="32">
        <f t="shared" si="1"/>
        <v>40</v>
      </c>
      <c r="K6" s="31">
        <f t="shared" si="2"/>
        <v>0.45239040000000003</v>
      </c>
      <c r="L6" s="31">
        <f t="shared" si="3"/>
        <v>2.1714739199999999</v>
      </c>
    </row>
    <row r="7" spans="1:19" x14ac:dyDescent="0.25">
      <c r="A7" s="65" t="s">
        <v>74</v>
      </c>
      <c r="B7" s="1">
        <v>1</v>
      </c>
      <c r="C7" s="1">
        <v>6</v>
      </c>
      <c r="D7" s="2" t="s">
        <v>51</v>
      </c>
      <c r="E7" s="4">
        <v>29</v>
      </c>
      <c r="F7" s="4">
        <v>11</v>
      </c>
      <c r="G7" s="4" t="s">
        <v>11</v>
      </c>
      <c r="H7" s="31">
        <v>6.6052139999999995E-2</v>
      </c>
      <c r="I7" s="31">
        <f t="shared" si="0"/>
        <v>0.43594412399999999</v>
      </c>
      <c r="J7" s="32">
        <f t="shared" si="1"/>
        <v>40</v>
      </c>
      <c r="K7" s="31">
        <f t="shared" si="2"/>
        <v>2.6420855999999997</v>
      </c>
      <c r="L7" s="31">
        <f t="shared" si="3"/>
        <v>17.437764959999999</v>
      </c>
    </row>
    <row r="8" spans="1:19" x14ac:dyDescent="0.25">
      <c r="A8" s="65" t="s">
        <v>74</v>
      </c>
      <c r="B8" s="1">
        <v>1</v>
      </c>
      <c r="C8" s="1">
        <v>7</v>
      </c>
      <c r="D8" s="2" t="s">
        <v>51</v>
      </c>
      <c r="E8" s="4">
        <v>10</v>
      </c>
      <c r="F8" s="4">
        <v>11</v>
      </c>
      <c r="G8" s="4" t="s">
        <v>48</v>
      </c>
      <c r="H8" s="31">
        <v>7.8539999999999999E-3</v>
      </c>
      <c r="I8" s="31">
        <f t="shared" si="0"/>
        <v>5.1836399999999998E-2</v>
      </c>
      <c r="J8" s="32">
        <f t="shared" si="1"/>
        <v>40</v>
      </c>
      <c r="K8" s="31">
        <f t="shared" si="2"/>
        <v>0.31415999999999999</v>
      </c>
      <c r="L8" s="31">
        <f t="shared" si="3"/>
        <v>2.0734559999999997</v>
      </c>
      <c r="R8" s="30"/>
      <c r="S8" s="30"/>
    </row>
    <row r="9" spans="1:19" x14ac:dyDescent="0.25">
      <c r="A9" s="65" t="s">
        <v>74</v>
      </c>
      <c r="B9" s="1">
        <v>1</v>
      </c>
      <c r="C9" s="1">
        <v>8</v>
      </c>
      <c r="D9" s="2" t="s">
        <v>51</v>
      </c>
      <c r="E9" s="4">
        <v>24</v>
      </c>
      <c r="F9" s="4">
        <v>12</v>
      </c>
      <c r="G9" s="4" t="s">
        <v>50</v>
      </c>
      <c r="H9" s="31">
        <v>4.5239040000000001E-2</v>
      </c>
      <c r="I9" s="31">
        <f t="shared" si="0"/>
        <v>0.32572108799999999</v>
      </c>
      <c r="J9" s="32">
        <f t="shared" si="1"/>
        <v>40</v>
      </c>
      <c r="K9" s="31">
        <f t="shared" si="2"/>
        <v>1.8095616000000001</v>
      </c>
      <c r="L9" s="31">
        <f t="shared" si="3"/>
        <v>13.028843519999999</v>
      </c>
    </row>
    <row r="10" spans="1:19" x14ac:dyDescent="0.25">
      <c r="A10" s="65" t="s">
        <v>74</v>
      </c>
      <c r="B10" s="1">
        <v>1</v>
      </c>
      <c r="C10" s="1">
        <v>9</v>
      </c>
      <c r="D10" s="2" t="s">
        <v>52</v>
      </c>
      <c r="E10" s="4">
        <v>13</v>
      </c>
      <c r="F10" s="4">
        <v>11</v>
      </c>
      <c r="G10" s="4" t="s">
        <v>48</v>
      </c>
      <c r="H10" s="31">
        <v>1.327326E-2</v>
      </c>
      <c r="I10" s="31">
        <f t="shared" si="0"/>
        <v>8.7603516000000006E-2</v>
      </c>
      <c r="J10" s="32">
        <f t="shared" si="1"/>
        <v>40</v>
      </c>
      <c r="K10" s="31">
        <f t="shared" si="2"/>
        <v>0.53093040000000002</v>
      </c>
      <c r="L10" s="31">
        <f t="shared" si="3"/>
        <v>3.5041406400000001</v>
      </c>
    </row>
    <row r="11" spans="1:19" x14ac:dyDescent="0.25">
      <c r="A11" s="65" t="s">
        <v>74</v>
      </c>
      <c r="B11" s="1">
        <v>1</v>
      </c>
      <c r="C11" s="1">
        <v>10</v>
      </c>
      <c r="D11" s="2" t="s">
        <v>52</v>
      </c>
      <c r="E11" s="4">
        <v>12</v>
      </c>
      <c r="F11" s="4">
        <v>9</v>
      </c>
      <c r="G11" s="4" t="s">
        <v>48</v>
      </c>
      <c r="H11" s="31">
        <v>1.130976E-2</v>
      </c>
      <c r="I11" s="31">
        <f t="shared" si="0"/>
        <v>6.1072703999999998E-2</v>
      </c>
      <c r="J11" s="32">
        <f t="shared" si="1"/>
        <v>40</v>
      </c>
      <c r="K11" s="31">
        <f t="shared" si="2"/>
        <v>0.45239040000000003</v>
      </c>
      <c r="L11" s="31">
        <f t="shared" si="3"/>
        <v>2.44290816</v>
      </c>
    </row>
    <row r="12" spans="1:19" x14ac:dyDescent="0.25">
      <c r="A12" s="65" t="s">
        <v>74</v>
      </c>
      <c r="B12" s="1">
        <v>1</v>
      </c>
      <c r="C12" s="1">
        <v>11</v>
      </c>
      <c r="D12" s="2" t="s">
        <v>51</v>
      </c>
      <c r="E12" s="1">
        <v>12</v>
      </c>
      <c r="F12" s="1">
        <v>8</v>
      </c>
      <c r="G12" s="4" t="s">
        <v>48</v>
      </c>
      <c r="H12" s="31">
        <v>1.130976E-2</v>
      </c>
      <c r="I12" s="31">
        <f t="shared" si="0"/>
        <v>5.4286847999999999E-2</v>
      </c>
      <c r="J12" s="32">
        <f t="shared" si="1"/>
        <v>40</v>
      </c>
      <c r="K12" s="31">
        <f t="shared" si="2"/>
        <v>0.45239040000000003</v>
      </c>
      <c r="L12" s="31">
        <f t="shared" si="3"/>
        <v>2.1714739199999999</v>
      </c>
    </row>
    <row r="13" spans="1:19" x14ac:dyDescent="0.25">
      <c r="A13" s="65" t="s">
        <v>74</v>
      </c>
      <c r="B13" s="1">
        <v>1</v>
      </c>
      <c r="C13" s="1">
        <v>12</v>
      </c>
      <c r="D13" s="2" t="s">
        <v>51</v>
      </c>
      <c r="E13" s="1">
        <v>12</v>
      </c>
      <c r="F13" s="1">
        <v>8</v>
      </c>
      <c r="G13" s="4" t="s">
        <v>48</v>
      </c>
      <c r="H13" s="31">
        <v>1.130976E-2</v>
      </c>
      <c r="I13" s="31">
        <f t="shared" si="0"/>
        <v>5.4286847999999999E-2</v>
      </c>
      <c r="J13" s="32">
        <f t="shared" si="1"/>
        <v>40</v>
      </c>
      <c r="K13" s="31">
        <f t="shared" si="2"/>
        <v>0.45239040000000003</v>
      </c>
      <c r="L13" s="31">
        <f t="shared" si="3"/>
        <v>2.1714739199999999</v>
      </c>
    </row>
    <row r="14" spans="1:19" x14ac:dyDescent="0.25">
      <c r="A14" s="65" t="s">
        <v>74</v>
      </c>
      <c r="B14" s="1">
        <v>1</v>
      </c>
      <c r="C14" s="1">
        <v>13</v>
      </c>
      <c r="D14" s="2" t="s">
        <v>51</v>
      </c>
      <c r="E14" s="1">
        <v>19</v>
      </c>
      <c r="F14" s="1">
        <v>8</v>
      </c>
      <c r="G14" s="1" t="s">
        <v>49</v>
      </c>
      <c r="H14" s="58">
        <v>2.8352940000000004E-2</v>
      </c>
      <c r="I14" s="31">
        <f t="shared" si="0"/>
        <v>0.13609411200000002</v>
      </c>
      <c r="J14" s="32">
        <f t="shared" si="1"/>
        <v>40</v>
      </c>
      <c r="K14" s="31">
        <f t="shared" si="2"/>
        <v>1.1341176000000002</v>
      </c>
      <c r="L14" s="31">
        <f t="shared" si="3"/>
        <v>5.4437644800000005</v>
      </c>
    </row>
    <row r="15" spans="1:19" x14ac:dyDescent="0.25">
      <c r="A15" s="65" t="s">
        <v>74</v>
      </c>
      <c r="B15" s="1">
        <v>1</v>
      </c>
      <c r="C15" s="1">
        <v>14</v>
      </c>
      <c r="D15" s="2" t="s">
        <v>52</v>
      </c>
      <c r="E15" s="1">
        <v>11</v>
      </c>
      <c r="F15" s="1">
        <v>8</v>
      </c>
      <c r="G15" s="1" t="s">
        <v>48</v>
      </c>
      <c r="H15" s="58">
        <v>9.5033400000000007E-3</v>
      </c>
      <c r="I15" s="31">
        <f t="shared" si="0"/>
        <v>4.5616032000000001E-2</v>
      </c>
      <c r="J15" s="32">
        <f t="shared" si="1"/>
        <v>40</v>
      </c>
      <c r="K15" s="31">
        <f t="shared" si="2"/>
        <v>0.38013360000000002</v>
      </c>
      <c r="L15" s="31">
        <f t="shared" si="3"/>
        <v>1.82464128</v>
      </c>
    </row>
    <row r="16" spans="1:19" x14ac:dyDescent="0.25">
      <c r="A16" s="65" t="s">
        <v>74</v>
      </c>
      <c r="B16" s="1">
        <v>1</v>
      </c>
      <c r="C16" s="1">
        <v>15</v>
      </c>
      <c r="D16" s="2" t="s">
        <v>52</v>
      </c>
      <c r="E16" s="1">
        <v>15</v>
      </c>
      <c r="F16" s="1">
        <v>8</v>
      </c>
      <c r="G16" s="1" t="s">
        <v>49</v>
      </c>
      <c r="H16" s="58">
        <v>1.76715E-2</v>
      </c>
      <c r="I16" s="31">
        <f t="shared" si="0"/>
        <v>8.4823200000000001E-2</v>
      </c>
      <c r="J16" s="32">
        <f t="shared" si="1"/>
        <v>40</v>
      </c>
      <c r="K16" s="31">
        <f t="shared" si="2"/>
        <v>0.70686000000000004</v>
      </c>
      <c r="L16" s="31">
        <f t="shared" si="3"/>
        <v>3.3929279999999999</v>
      </c>
    </row>
    <row r="17" spans="1:14" x14ac:dyDescent="0.25">
      <c r="A17" s="65" t="s">
        <v>74</v>
      </c>
      <c r="B17" s="1">
        <v>1</v>
      </c>
      <c r="C17" s="1">
        <v>16</v>
      </c>
      <c r="D17" s="2" t="s">
        <v>52</v>
      </c>
      <c r="E17" s="1">
        <v>11</v>
      </c>
      <c r="F17" s="1">
        <v>7</v>
      </c>
      <c r="G17" s="1" t="s">
        <v>48</v>
      </c>
      <c r="H17" s="58">
        <v>9.5033400000000007E-3</v>
      </c>
      <c r="I17" s="31">
        <f t="shared" si="0"/>
        <v>3.9914028000000004E-2</v>
      </c>
      <c r="J17" s="32">
        <f t="shared" si="1"/>
        <v>40</v>
      </c>
      <c r="K17" s="31">
        <f t="shared" si="2"/>
        <v>0.38013360000000002</v>
      </c>
      <c r="L17" s="31">
        <f t="shared" si="3"/>
        <v>1.5965611200000001</v>
      </c>
    </row>
    <row r="18" spans="1:14" x14ac:dyDescent="0.25">
      <c r="A18" s="65" t="s">
        <v>74</v>
      </c>
      <c r="B18" s="1">
        <v>1</v>
      </c>
      <c r="C18" s="1">
        <v>17</v>
      </c>
      <c r="D18" s="2" t="s">
        <v>53</v>
      </c>
      <c r="E18" s="1">
        <v>13</v>
      </c>
      <c r="F18" s="1">
        <v>8</v>
      </c>
      <c r="G18" s="1" t="s">
        <v>48</v>
      </c>
      <c r="H18" s="1">
        <v>1.327326E-2</v>
      </c>
      <c r="I18" s="31">
        <f t="shared" si="0"/>
        <v>6.3711647999999996E-2</v>
      </c>
      <c r="J18" s="32">
        <f t="shared" si="1"/>
        <v>40</v>
      </c>
      <c r="K18" s="31">
        <f t="shared" si="2"/>
        <v>0.53093040000000002</v>
      </c>
      <c r="L18" s="31">
        <f t="shared" si="3"/>
        <v>2.5484659199999999</v>
      </c>
    </row>
    <row r="19" spans="1:14" x14ac:dyDescent="0.25">
      <c r="A19" s="65" t="s">
        <v>74</v>
      </c>
      <c r="B19" s="1">
        <v>1</v>
      </c>
      <c r="C19" s="1">
        <v>18</v>
      </c>
      <c r="D19" s="2" t="s">
        <v>51</v>
      </c>
      <c r="E19" s="1">
        <v>15</v>
      </c>
      <c r="F19" s="1">
        <v>9</v>
      </c>
      <c r="G19" s="1" t="s">
        <v>49</v>
      </c>
      <c r="H19" s="1">
        <v>1.76715E-2</v>
      </c>
      <c r="I19" s="31">
        <f t="shared" si="0"/>
        <v>9.54261E-2</v>
      </c>
      <c r="J19" s="32">
        <f t="shared" si="1"/>
        <v>40</v>
      </c>
      <c r="K19" s="31">
        <f t="shared" si="2"/>
        <v>0.70686000000000004</v>
      </c>
      <c r="L19" s="31">
        <f t="shared" si="3"/>
        <v>3.8170440000000001</v>
      </c>
    </row>
    <row r="20" spans="1:14" x14ac:dyDescent="0.25">
      <c r="A20" s="65" t="s">
        <v>74</v>
      </c>
      <c r="B20" s="1">
        <v>1</v>
      </c>
      <c r="C20" s="1">
        <v>19</v>
      </c>
      <c r="D20" s="2" t="s">
        <v>51</v>
      </c>
      <c r="E20" s="1">
        <v>10</v>
      </c>
      <c r="F20" s="1">
        <v>8</v>
      </c>
      <c r="G20" s="1" t="s">
        <v>48</v>
      </c>
      <c r="H20" s="1">
        <v>7.8539999999999999E-3</v>
      </c>
      <c r="I20" s="31">
        <f t="shared" si="0"/>
        <v>3.7699199999999995E-2</v>
      </c>
      <c r="J20" s="32">
        <f t="shared" si="1"/>
        <v>40</v>
      </c>
      <c r="K20" s="31">
        <f t="shared" si="2"/>
        <v>0.31415999999999999</v>
      </c>
      <c r="L20" s="31">
        <f t="shared" si="3"/>
        <v>1.5079679999999998</v>
      </c>
    </row>
    <row r="21" spans="1:14" x14ac:dyDescent="0.25">
      <c r="A21" s="65" t="s">
        <v>74</v>
      </c>
      <c r="B21" s="1">
        <v>1</v>
      </c>
      <c r="C21" s="1">
        <v>20</v>
      </c>
      <c r="D21" s="2" t="s">
        <v>51</v>
      </c>
      <c r="E21" s="1">
        <v>19</v>
      </c>
      <c r="F21" s="1">
        <v>8</v>
      </c>
      <c r="G21" s="1" t="s">
        <v>49</v>
      </c>
      <c r="H21" s="1">
        <v>2.8352940000000004E-2</v>
      </c>
      <c r="I21" s="31">
        <f t="shared" si="0"/>
        <v>0.13609411200000002</v>
      </c>
      <c r="J21" s="32">
        <f t="shared" si="1"/>
        <v>40</v>
      </c>
      <c r="K21" s="31">
        <f t="shared" si="2"/>
        <v>1.1341176000000002</v>
      </c>
      <c r="L21" s="31">
        <f t="shared" si="3"/>
        <v>5.4437644800000005</v>
      </c>
    </row>
    <row r="22" spans="1:14" x14ac:dyDescent="0.25">
      <c r="A22" s="65" t="s">
        <v>74</v>
      </c>
      <c r="B22" s="1">
        <v>1</v>
      </c>
      <c r="C22" s="1">
        <v>21</v>
      </c>
      <c r="D22" s="2" t="s">
        <v>52</v>
      </c>
      <c r="E22" s="1">
        <v>20</v>
      </c>
      <c r="F22" s="1">
        <v>9</v>
      </c>
      <c r="G22" s="1" t="s">
        <v>50</v>
      </c>
      <c r="H22" s="1">
        <v>3.1415999999999999E-2</v>
      </c>
      <c r="I22" s="31">
        <f t="shared" si="0"/>
        <v>0.1696464</v>
      </c>
      <c r="J22" s="32">
        <f t="shared" si="1"/>
        <v>40</v>
      </c>
      <c r="K22" s="31">
        <f t="shared" si="2"/>
        <v>1.25664</v>
      </c>
      <c r="L22" s="31">
        <f t="shared" si="3"/>
        <v>6.7858559999999999</v>
      </c>
      <c r="N22">
        <v>106.68</v>
      </c>
    </row>
    <row r="23" spans="1:14" x14ac:dyDescent="0.25">
      <c r="A23" s="65" t="s">
        <v>74</v>
      </c>
      <c r="B23" s="1">
        <v>2</v>
      </c>
      <c r="C23" s="1">
        <v>1</v>
      </c>
      <c r="D23" s="2" t="s">
        <v>51</v>
      </c>
      <c r="E23" s="1">
        <v>20</v>
      </c>
      <c r="F23" s="1">
        <v>9</v>
      </c>
      <c r="G23" s="1" t="s">
        <v>50</v>
      </c>
      <c r="H23" s="1">
        <v>3.1415999999999999E-2</v>
      </c>
      <c r="I23" s="31">
        <f t="shared" si="0"/>
        <v>0.1696464</v>
      </c>
      <c r="J23" s="32">
        <f t="shared" si="1"/>
        <v>40</v>
      </c>
      <c r="K23" s="31">
        <f t="shared" si="2"/>
        <v>1.25664</v>
      </c>
      <c r="L23" s="31">
        <f t="shared" si="3"/>
        <v>6.7858559999999999</v>
      </c>
      <c r="N23">
        <v>101.01</v>
      </c>
    </row>
    <row r="24" spans="1:14" x14ac:dyDescent="0.25">
      <c r="A24" s="65" t="s">
        <v>74</v>
      </c>
      <c r="B24" s="1">
        <v>2</v>
      </c>
      <c r="C24" s="1">
        <v>2</v>
      </c>
      <c r="D24" s="2" t="s">
        <v>52</v>
      </c>
      <c r="E24" s="1">
        <v>16</v>
      </c>
      <c r="F24" s="1">
        <v>7</v>
      </c>
      <c r="G24" s="1" t="s">
        <v>49</v>
      </c>
      <c r="H24" s="1">
        <v>2.0106240000000001E-2</v>
      </c>
      <c r="I24" s="31">
        <f t="shared" si="0"/>
        <v>8.4446208000000009E-2</v>
      </c>
      <c r="J24" s="32">
        <f t="shared" si="1"/>
        <v>40</v>
      </c>
      <c r="K24" s="31">
        <f t="shared" si="2"/>
        <v>0.80424960000000001</v>
      </c>
      <c r="L24" s="31">
        <f t="shared" si="3"/>
        <v>3.3778483200000005</v>
      </c>
      <c r="N24">
        <v>109.04</v>
      </c>
    </row>
    <row r="25" spans="1:14" x14ac:dyDescent="0.25">
      <c r="A25" s="65" t="s">
        <v>74</v>
      </c>
      <c r="B25" s="1">
        <v>2</v>
      </c>
      <c r="C25" s="1">
        <v>3</v>
      </c>
      <c r="D25" s="2" t="s">
        <v>52</v>
      </c>
      <c r="E25" s="1">
        <v>10</v>
      </c>
      <c r="F25" s="1">
        <v>4</v>
      </c>
      <c r="G25" s="1" t="s">
        <v>48</v>
      </c>
      <c r="H25" s="1">
        <v>7.8539999999999999E-3</v>
      </c>
      <c r="I25" s="31">
        <f t="shared" si="0"/>
        <v>1.8849599999999998E-2</v>
      </c>
      <c r="J25" s="32">
        <f t="shared" si="1"/>
        <v>40</v>
      </c>
      <c r="K25" s="31">
        <f t="shared" si="2"/>
        <v>0.31415999999999999</v>
      </c>
      <c r="L25" s="31">
        <f t="shared" si="3"/>
        <v>0.75398399999999988</v>
      </c>
    </row>
    <row r="26" spans="1:14" x14ac:dyDescent="0.25">
      <c r="A26" s="65" t="s">
        <v>74</v>
      </c>
      <c r="B26" s="1">
        <v>2</v>
      </c>
      <c r="C26" s="1">
        <v>4</v>
      </c>
      <c r="D26" s="2" t="s">
        <v>52</v>
      </c>
      <c r="E26" s="1">
        <v>16</v>
      </c>
      <c r="F26" s="1">
        <v>6</v>
      </c>
      <c r="G26" s="1" t="s">
        <v>49</v>
      </c>
      <c r="H26" s="1">
        <v>2.0106240000000001E-2</v>
      </c>
      <c r="I26" s="31">
        <f t="shared" si="0"/>
        <v>7.2382464000000007E-2</v>
      </c>
      <c r="J26" s="32">
        <f t="shared" si="1"/>
        <v>40</v>
      </c>
      <c r="K26" s="31">
        <f t="shared" si="2"/>
        <v>0.80424960000000001</v>
      </c>
      <c r="L26" s="31">
        <f t="shared" si="3"/>
        <v>2.8952985600000005</v>
      </c>
    </row>
    <row r="27" spans="1:14" x14ac:dyDescent="0.25">
      <c r="A27" s="65" t="s">
        <v>74</v>
      </c>
      <c r="B27" s="1">
        <v>2</v>
      </c>
      <c r="C27" s="1">
        <v>5</v>
      </c>
      <c r="D27" s="2" t="s">
        <v>51</v>
      </c>
      <c r="E27" s="1">
        <v>15</v>
      </c>
      <c r="F27" s="1">
        <v>10</v>
      </c>
      <c r="G27" s="1" t="s">
        <v>49</v>
      </c>
      <c r="H27" s="1">
        <v>1.76715E-2</v>
      </c>
      <c r="I27" s="31">
        <f t="shared" si="0"/>
        <v>0.106029</v>
      </c>
      <c r="J27" s="32">
        <f t="shared" si="1"/>
        <v>40</v>
      </c>
      <c r="K27" s="31">
        <f t="shared" si="2"/>
        <v>0.70686000000000004</v>
      </c>
      <c r="L27" s="31">
        <f t="shared" si="3"/>
        <v>4.2411599999999998</v>
      </c>
    </row>
    <row r="28" spans="1:14" x14ac:dyDescent="0.25">
      <c r="A28" s="65" t="s">
        <v>74</v>
      </c>
      <c r="B28" s="1">
        <v>2</v>
      </c>
      <c r="C28" s="1">
        <v>6</v>
      </c>
      <c r="D28" s="2" t="s">
        <v>51</v>
      </c>
      <c r="E28" s="1">
        <v>11</v>
      </c>
      <c r="F28" s="1">
        <v>5</v>
      </c>
      <c r="G28" s="1" t="s">
        <v>48</v>
      </c>
      <c r="H28" s="1">
        <v>9.5033400000000007E-3</v>
      </c>
      <c r="I28" s="31">
        <f t="shared" si="0"/>
        <v>2.8510020000000001E-2</v>
      </c>
      <c r="J28" s="32">
        <f t="shared" si="1"/>
        <v>40</v>
      </c>
      <c r="K28" s="31">
        <f t="shared" si="2"/>
        <v>0.38013360000000002</v>
      </c>
      <c r="L28" s="31">
        <f t="shared" si="3"/>
        <v>1.1404008000000001</v>
      </c>
    </row>
    <row r="29" spans="1:14" x14ac:dyDescent="0.25">
      <c r="A29" s="65" t="s">
        <v>74</v>
      </c>
      <c r="B29" s="1">
        <v>2</v>
      </c>
      <c r="C29" s="1">
        <v>7</v>
      </c>
      <c r="D29" s="2" t="s">
        <v>51</v>
      </c>
      <c r="E29" s="1">
        <v>15</v>
      </c>
      <c r="F29" s="1">
        <v>8</v>
      </c>
      <c r="G29" s="1" t="s">
        <v>49</v>
      </c>
      <c r="H29" s="1">
        <v>1.76715E-2</v>
      </c>
      <c r="I29" s="31">
        <f t="shared" si="0"/>
        <v>8.4823200000000001E-2</v>
      </c>
      <c r="J29" s="32">
        <f t="shared" si="1"/>
        <v>40</v>
      </c>
      <c r="K29" s="31">
        <f t="shared" si="2"/>
        <v>0.70686000000000004</v>
      </c>
      <c r="L29" s="31">
        <f t="shared" si="3"/>
        <v>3.3929279999999999</v>
      </c>
    </row>
    <row r="30" spans="1:14" x14ac:dyDescent="0.25">
      <c r="A30" s="65" t="s">
        <v>74</v>
      </c>
      <c r="B30" s="1">
        <v>2</v>
      </c>
      <c r="C30" s="1">
        <v>8</v>
      </c>
      <c r="D30" s="2" t="s">
        <v>51</v>
      </c>
      <c r="E30" s="1">
        <v>11</v>
      </c>
      <c r="F30" s="1">
        <v>6</v>
      </c>
      <c r="G30" s="1" t="s">
        <v>48</v>
      </c>
      <c r="H30" s="1">
        <v>9.5033400000000007E-3</v>
      </c>
      <c r="I30" s="31">
        <f t="shared" si="0"/>
        <v>3.4212024000000001E-2</v>
      </c>
      <c r="J30" s="32">
        <f t="shared" si="1"/>
        <v>40</v>
      </c>
      <c r="K30" s="31">
        <f t="shared" si="2"/>
        <v>0.38013360000000002</v>
      </c>
      <c r="L30" s="31">
        <f t="shared" si="3"/>
        <v>1.3684809600000001</v>
      </c>
    </row>
    <row r="31" spans="1:14" x14ac:dyDescent="0.25">
      <c r="A31" s="65" t="s">
        <v>74</v>
      </c>
      <c r="B31" s="1">
        <v>2</v>
      </c>
      <c r="C31" s="1">
        <v>9</v>
      </c>
      <c r="D31" s="2" t="s">
        <v>52</v>
      </c>
      <c r="E31" s="4">
        <v>25</v>
      </c>
      <c r="F31" s="4">
        <v>9</v>
      </c>
      <c r="G31" s="1" t="s">
        <v>11</v>
      </c>
      <c r="H31" s="1">
        <v>4.9087499999999999E-2</v>
      </c>
      <c r="I31" s="31">
        <f t="shared" si="0"/>
        <v>0.26507249999999999</v>
      </c>
      <c r="J31" s="32">
        <f t="shared" si="1"/>
        <v>40</v>
      </c>
      <c r="K31" s="31">
        <f t="shared" si="2"/>
        <v>1.9635</v>
      </c>
      <c r="L31" s="31">
        <f t="shared" si="3"/>
        <v>10.6029</v>
      </c>
    </row>
    <row r="32" spans="1:14" x14ac:dyDescent="0.25">
      <c r="A32" s="65" t="s">
        <v>74</v>
      </c>
      <c r="B32" s="1">
        <v>2</v>
      </c>
      <c r="C32" s="1">
        <v>10</v>
      </c>
      <c r="D32" s="2" t="s">
        <v>51</v>
      </c>
      <c r="E32" s="4">
        <v>31</v>
      </c>
      <c r="F32" s="4">
        <v>12</v>
      </c>
      <c r="G32" s="1" t="s">
        <v>27</v>
      </c>
      <c r="H32" s="1">
        <v>7.5476940000000006E-2</v>
      </c>
      <c r="I32" s="31">
        <f t="shared" si="0"/>
        <v>0.5434339680000001</v>
      </c>
      <c r="J32" s="32">
        <f t="shared" si="1"/>
        <v>40</v>
      </c>
      <c r="K32" s="31">
        <f t="shared" si="2"/>
        <v>3.0190776000000001</v>
      </c>
      <c r="L32" s="31">
        <f t="shared" si="3"/>
        <v>21.737358720000003</v>
      </c>
    </row>
    <row r="33" spans="1:12" x14ac:dyDescent="0.25">
      <c r="A33" s="65" t="s">
        <v>74</v>
      </c>
      <c r="B33" s="1">
        <v>2</v>
      </c>
      <c r="C33" s="1">
        <v>11</v>
      </c>
      <c r="D33" s="2" t="s">
        <v>52</v>
      </c>
      <c r="E33" s="4">
        <v>16</v>
      </c>
      <c r="F33" s="4">
        <v>9</v>
      </c>
      <c r="G33" s="1" t="s">
        <v>49</v>
      </c>
      <c r="H33" s="1">
        <v>2.0106240000000001E-2</v>
      </c>
      <c r="I33" s="31">
        <f t="shared" si="0"/>
        <v>0.108573696</v>
      </c>
      <c r="J33" s="32">
        <f t="shared" si="1"/>
        <v>40</v>
      </c>
      <c r="K33" s="31">
        <f t="shared" si="2"/>
        <v>0.80424960000000001</v>
      </c>
      <c r="L33" s="31">
        <f t="shared" si="3"/>
        <v>4.3429478399999999</v>
      </c>
    </row>
    <row r="34" spans="1:12" x14ac:dyDescent="0.25">
      <c r="A34" s="65" t="s">
        <v>74</v>
      </c>
      <c r="B34" s="1">
        <v>2</v>
      </c>
      <c r="C34" s="1">
        <v>12</v>
      </c>
      <c r="D34" s="2" t="s">
        <v>52</v>
      </c>
      <c r="E34" s="4">
        <v>17</v>
      </c>
      <c r="F34" s="4">
        <v>9</v>
      </c>
      <c r="G34" s="1" t="s">
        <v>49</v>
      </c>
      <c r="H34" s="1">
        <v>2.2698060000000003E-2</v>
      </c>
      <c r="I34" s="31">
        <f t="shared" si="0"/>
        <v>0.122569524</v>
      </c>
      <c r="J34" s="32">
        <f t="shared" si="1"/>
        <v>40</v>
      </c>
      <c r="K34" s="31">
        <f t="shared" si="2"/>
        <v>0.90792240000000013</v>
      </c>
      <c r="L34" s="31">
        <f t="shared" si="3"/>
        <v>4.9027809600000003</v>
      </c>
    </row>
    <row r="35" spans="1:12" x14ac:dyDescent="0.25">
      <c r="A35" s="65" t="s">
        <v>74</v>
      </c>
      <c r="B35" s="1">
        <v>2</v>
      </c>
      <c r="C35" s="1">
        <v>13</v>
      </c>
      <c r="D35" s="2" t="s">
        <v>51</v>
      </c>
      <c r="E35" s="4">
        <v>12</v>
      </c>
      <c r="F35" s="4">
        <v>9</v>
      </c>
      <c r="G35" s="1" t="s">
        <v>48</v>
      </c>
      <c r="H35" s="1">
        <v>1.130976E-2</v>
      </c>
      <c r="I35" s="31">
        <f t="shared" si="0"/>
        <v>6.1072703999999998E-2</v>
      </c>
      <c r="J35" s="32">
        <f t="shared" si="1"/>
        <v>40</v>
      </c>
      <c r="K35" s="31">
        <f t="shared" si="2"/>
        <v>0.45239040000000003</v>
      </c>
      <c r="L35" s="31">
        <f t="shared" si="3"/>
        <v>2.44290816</v>
      </c>
    </row>
    <row r="36" spans="1:12" x14ac:dyDescent="0.25">
      <c r="A36" s="65" t="s">
        <v>74</v>
      </c>
      <c r="B36" s="1">
        <v>2</v>
      </c>
      <c r="C36" s="1">
        <v>14</v>
      </c>
      <c r="D36" s="2" t="s">
        <v>51</v>
      </c>
      <c r="E36" s="4">
        <v>17</v>
      </c>
      <c r="F36" s="4">
        <v>11</v>
      </c>
      <c r="G36" s="1" t="s">
        <v>49</v>
      </c>
      <c r="H36" s="1">
        <v>2.2698060000000003E-2</v>
      </c>
      <c r="I36" s="31">
        <f t="shared" si="0"/>
        <v>0.149807196</v>
      </c>
      <c r="J36" s="32">
        <f t="shared" si="1"/>
        <v>40</v>
      </c>
      <c r="K36" s="31">
        <f t="shared" si="2"/>
        <v>0.90792240000000013</v>
      </c>
      <c r="L36" s="31">
        <f t="shared" si="3"/>
        <v>5.9922878400000004</v>
      </c>
    </row>
    <row r="37" spans="1:12" x14ac:dyDescent="0.25">
      <c r="A37" s="65" t="s">
        <v>74</v>
      </c>
      <c r="B37" s="1">
        <v>2</v>
      </c>
      <c r="C37" s="1">
        <v>15</v>
      </c>
      <c r="D37" s="2" t="s">
        <v>51</v>
      </c>
      <c r="E37" s="4">
        <v>14</v>
      </c>
      <c r="F37" s="4">
        <v>7</v>
      </c>
      <c r="G37" s="1" t="s">
        <v>48</v>
      </c>
      <c r="H37" s="1">
        <v>1.5393840000000001E-2</v>
      </c>
      <c r="I37" s="31">
        <f t="shared" si="0"/>
        <v>6.4654127999999991E-2</v>
      </c>
      <c r="J37" s="32">
        <f t="shared" si="1"/>
        <v>40</v>
      </c>
      <c r="K37" s="31">
        <f t="shared" si="2"/>
        <v>0.61575360000000001</v>
      </c>
      <c r="L37" s="31">
        <f t="shared" si="3"/>
        <v>2.5861651199999995</v>
      </c>
    </row>
    <row r="38" spans="1:12" x14ac:dyDescent="0.25">
      <c r="A38" s="65" t="s">
        <v>74</v>
      </c>
      <c r="B38" s="1">
        <v>2</v>
      </c>
      <c r="C38" s="1">
        <v>16</v>
      </c>
      <c r="D38" s="2" t="s">
        <v>51</v>
      </c>
      <c r="E38" s="4">
        <v>21</v>
      </c>
      <c r="F38" s="4">
        <v>9</v>
      </c>
      <c r="G38" s="1" t="s">
        <v>50</v>
      </c>
      <c r="H38" s="1">
        <v>3.4636140000000003E-2</v>
      </c>
      <c r="I38" s="31">
        <f t="shared" si="0"/>
        <v>0.18703515600000001</v>
      </c>
      <c r="J38" s="32">
        <f t="shared" si="1"/>
        <v>40</v>
      </c>
      <c r="K38" s="31">
        <f t="shared" si="2"/>
        <v>1.3854456000000002</v>
      </c>
      <c r="L38" s="31">
        <f t="shared" si="3"/>
        <v>7.4814062400000001</v>
      </c>
    </row>
    <row r="39" spans="1:12" x14ac:dyDescent="0.25">
      <c r="A39" s="65" t="s">
        <v>74</v>
      </c>
      <c r="B39" s="1">
        <v>2</v>
      </c>
      <c r="C39" s="1">
        <v>17</v>
      </c>
      <c r="D39" s="2" t="s">
        <v>51</v>
      </c>
      <c r="E39" s="4">
        <v>23</v>
      </c>
      <c r="F39" s="4">
        <v>12</v>
      </c>
      <c r="G39" s="1" t="s">
        <v>50</v>
      </c>
      <c r="H39" s="1">
        <v>4.1547660000000007E-2</v>
      </c>
      <c r="I39" s="31">
        <f t="shared" si="0"/>
        <v>0.29914315200000002</v>
      </c>
      <c r="J39" s="32">
        <f t="shared" si="1"/>
        <v>40</v>
      </c>
      <c r="K39" s="31">
        <f t="shared" si="2"/>
        <v>1.6619064000000003</v>
      </c>
      <c r="L39" s="31">
        <f t="shared" si="3"/>
        <v>11.965726080000001</v>
      </c>
    </row>
    <row r="40" spans="1:12" x14ac:dyDescent="0.25">
      <c r="A40" s="65" t="s">
        <v>74</v>
      </c>
      <c r="B40" s="1">
        <v>2</v>
      </c>
      <c r="C40" s="1">
        <v>18</v>
      </c>
      <c r="D40" s="2" t="s">
        <v>51</v>
      </c>
      <c r="E40" s="4">
        <v>11</v>
      </c>
      <c r="F40" s="4">
        <v>5</v>
      </c>
      <c r="G40" s="1" t="s">
        <v>48</v>
      </c>
      <c r="H40" s="1">
        <v>9.5033400000000007E-3</v>
      </c>
      <c r="I40" s="31">
        <f t="shared" si="0"/>
        <v>2.8510020000000001E-2</v>
      </c>
      <c r="J40" s="32">
        <f t="shared" si="1"/>
        <v>40</v>
      </c>
      <c r="K40" s="31">
        <f t="shared" si="2"/>
        <v>0.38013360000000002</v>
      </c>
      <c r="L40" s="31">
        <f t="shared" si="3"/>
        <v>1.1404008000000001</v>
      </c>
    </row>
    <row r="41" spans="1:12" x14ac:dyDescent="0.25">
      <c r="A41" s="65" t="s">
        <v>74</v>
      </c>
      <c r="B41" s="1">
        <v>2</v>
      </c>
      <c r="C41" s="1">
        <v>19</v>
      </c>
      <c r="D41" t="s">
        <v>51</v>
      </c>
      <c r="E41" s="1">
        <v>16</v>
      </c>
      <c r="F41" s="1">
        <v>8</v>
      </c>
      <c r="G41" s="1" t="s">
        <v>49</v>
      </c>
      <c r="H41" s="1">
        <v>2.0106240000000001E-2</v>
      </c>
      <c r="I41" s="31">
        <f t="shared" si="0"/>
        <v>9.6509951999999996E-2</v>
      </c>
      <c r="J41" s="32">
        <f t="shared" si="1"/>
        <v>40</v>
      </c>
      <c r="K41" s="31">
        <f t="shared" si="2"/>
        <v>0.80424960000000001</v>
      </c>
      <c r="L41" s="31">
        <f t="shared" si="3"/>
        <v>3.86039808</v>
      </c>
    </row>
    <row r="42" spans="1:12" x14ac:dyDescent="0.25">
      <c r="A42" s="65" t="s">
        <v>74</v>
      </c>
      <c r="B42" s="1">
        <v>3</v>
      </c>
      <c r="C42" s="1">
        <v>1</v>
      </c>
      <c r="D42" t="s">
        <v>51</v>
      </c>
      <c r="E42" s="1">
        <v>34</v>
      </c>
      <c r="F42" s="1">
        <v>12</v>
      </c>
      <c r="G42" s="1" t="s">
        <v>27</v>
      </c>
      <c r="H42" s="1">
        <v>9.079224000000001E-2</v>
      </c>
      <c r="I42" s="31">
        <f t="shared" si="0"/>
        <v>0.653704128</v>
      </c>
      <c r="J42" s="32">
        <f t="shared" si="1"/>
        <v>40</v>
      </c>
      <c r="K42" s="31">
        <f t="shared" si="2"/>
        <v>3.6316896000000005</v>
      </c>
      <c r="L42" s="31">
        <f t="shared" si="3"/>
        <v>26.148165120000002</v>
      </c>
    </row>
    <row r="43" spans="1:12" x14ac:dyDescent="0.25">
      <c r="A43" s="65" t="s">
        <v>74</v>
      </c>
      <c r="B43" s="1">
        <v>3</v>
      </c>
      <c r="C43" s="1">
        <v>2</v>
      </c>
      <c r="D43" t="s">
        <v>51</v>
      </c>
      <c r="E43" s="1">
        <v>18</v>
      </c>
      <c r="F43" s="1">
        <v>11</v>
      </c>
      <c r="G43" s="1" t="s">
        <v>49</v>
      </c>
      <c r="H43" s="1">
        <v>2.5446960000000001E-2</v>
      </c>
      <c r="I43" s="31">
        <f t="shared" si="0"/>
        <v>0.16794993600000002</v>
      </c>
      <c r="J43" s="32">
        <f t="shared" si="1"/>
        <v>40</v>
      </c>
      <c r="K43" s="31">
        <f t="shared" si="2"/>
        <v>1.0178784000000001</v>
      </c>
      <c r="L43" s="31">
        <f t="shared" si="3"/>
        <v>6.7179974400000013</v>
      </c>
    </row>
    <row r="44" spans="1:12" x14ac:dyDescent="0.25">
      <c r="A44" s="65" t="s">
        <v>74</v>
      </c>
      <c r="B44" s="1">
        <v>3</v>
      </c>
      <c r="C44" s="1">
        <v>3</v>
      </c>
      <c r="D44" t="s">
        <v>51</v>
      </c>
      <c r="E44" s="1">
        <v>15</v>
      </c>
      <c r="F44" s="1">
        <v>6</v>
      </c>
      <c r="G44" s="1" t="s">
        <v>49</v>
      </c>
      <c r="H44" s="1">
        <v>1.76715E-2</v>
      </c>
      <c r="I44" s="31">
        <f t="shared" si="0"/>
        <v>6.3617399999999991E-2</v>
      </c>
      <c r="J44" s="32">
        <f t="shared" si="1"/>
        <v>40</v>
      </c>
      <c r="K44" s="31">
        <f t="shared" si="2"/>
        <v>0.70686000000000004</v>
      </c>
      <c r="L44" s="31">
        <f t="shared" si="3"/>
        <v>2.5446959999999996</v>
      </c>
    </row>
    <row r="45" spans="1:12" x14ac:dyDescent="0.25">
      <c r="A45" s="65" t="s">
        <v>74</v>
      </c>
      <c r="B45" s="1">
        <v>3</v>
      </c>
      <c r="C45" s="1">
        <v>4</v>
      </c>
      <c r="D45" t="s">
        <v>51</v>
      </c>
      <c r="E45" s="1">
        <v>20</v>
      </c>
      <c r="F45" s="1">
        <v>10</v>
      </c>
      <c r="G45" s="1" t="s">
        <v>50</v>
      </c>
      <c r="H45" s="1">
        <v>3.1415999999999999E-2</v>
      </c>
      <c r="I45" s="31">
        <f t="shared" si="0"/>
        <v>0.188496</v>
      </c>
      <c r="J45" s="32">
        <f t="shared" si="1"/>
        <v>40</v>
      </c>
      <c r="K45" s="31">
        <f t="shared" si="2"/>
        <v>1.25664</v>
      </c>
      <c r="L45" s="31">
        <f t="shared" si="3"/>
        <v>7.5398399999999999</v>
      </c>
    </row>
    <row r="46" spans="1:12" x14ac:dyDescent="0.25">
      <c r="A46" s="65" t="s">
        <v>74</v>
      </c>
      <c r="B46" s="1">
        <v>3</v>
      </c>
      <c r="C46" s="1">
        <v>5</v>
      </c>
      <c r="D46" t="s">
        <v>52</v>
      </c>
      <c r="E46" s="1">
        <v>11</v>
      </c>
      <c r="F46" s="1">
        <v>7</v>
      </c>
      <c r="G46" s="1" t="s">
        <v>48</v>
      </c>
      <c r="H46" s="1">
        <v>9.5033400000000007E-3</v>
      </c>
      <c r="I46" s="31">
        <f t="shared" si="0"/>
        <v>3.9914028000000004E-2</v>
      </c>
      <c r="J46" s="32">
        <f t="shared" si="1"/>
        <v>40</v>
      </c>
      <c r="K46" s="31">
        <f t="shared" si="2"/>
        <v>0.38013360000000002</v>
      </c>
      <c r="L46" s="31">
        <f t="shared" si="3"/>
        <v>1.5965611200000001</v>
      </c>
    </row>
    <row r="47" spans="1:12" x14ac:dyDescent="0.25">
      <c r="A47" s="65" t="s">
        <v>74</v>
      </c>
      <c r="B47" s="1">
        <v>3</v>
      </c>
      <c r="C47" s="1">
        <v>6</v>
      </c>
      <c r="D47" t="s">
        <v>51</v>
      </c>
      <c r="E47" s="1">
        <v>19</v>
      </c>
      <c r="F47" s="1">
        <v>11</v>
      </c>
      <c r="G47" s="1" t="s">
        <v>49</v>
      </c>
      <c r="H47" s="1">
        <v>2.8352940000000004E-2</v>
      </c>
      <c r="I47" s="31">
        <f t="shared" si="0"/>
        <v>0.18712940400000003</v>
      </c>
      <c r="J47" s="32">
        <f t="shared" si="1"/>
        <v>40</v>
      </c>
      <c r="K47" s="31">
        <f t="shared" si="2"/>
        <v>1.1341176000000002</v>
      </c>
      <c r="L47" s="31">
        <f t="shared" si="3"/>
        <v>7.4851761600000009</v>
      </c>
    </row>
    <row r="48" spans="1:12" x14ac:dyDescent="0.25">
      <c r="A48" s="65" t="s">
        <v>74</v>
      </c>
      <c r="B48" s="1">
        <v>3</v>
      </c>
      <c r="C48" s="1">
        <v>7</v>
      </c>
      <c r="D48" t="s">
        <v>51</v>
      </c>
      <c r="E48" s="1">
        <v>21</v>
      </c>
      <c r="F48" s="1">
        <v>12</v>
      </c>
      <c r="G48" s="1" t="s">
        <v>50</v>
      </c>
      <c r="H48" s="1">
        <v>3.4636140000000003E-2</v>
      </c>
      <c r="I48" s="31">
        <f t="shared" si="0"/>
        <v>0.24938020799999999</v>
      </c>
      <c r="J48" s="32">
        <f t="shared" si="1"/>
        <v>40</v>
      </c>
      <c r="K48" s="31">
        <f t="shared" si="2"/>
        <v>1.3854456000000002</v>
      </c>
      <c r="L48" s="31">
        <f t="shared" si="3"/>
        <v>9.9752083200000001</v>
      </c>
    </row>
    <row r="49" spans="1:12" x14ac:dyDescent="0.25">
      <c r="A49" s="65" t="s">
        <v>74</v>
      </c>
      <c r="B49" s="1">
        <v>3</v>
      </c>
      <c r="C49" s="1">
        <v>8</v>
      </c>
      <c r="D49" t="s">
        <v>52</v>
      </c>
      <c r="E49" s="1">
        <v>10</v>
      </c>
      <c r="F49" s="1">
        <v>9</v>
      </c>
      <c r="G49" s="1" t="s">
        <v>48</v>
      </c>
      <c r="H49" s="1">
        <v>7.8539999999999999E-3</v>
      </c>
      <c r="I49" s="31">
        <f t="shared" si="0"/>
        <v>4.2411600000000001E-2</v>
      </c>
      <c r="J49" s="32">
        <f t="shared" si="1"/>
        <v>40</v>
      </c>
      <c r="K49" s="31">
        <f t="shared" si="2"/>
        <v>0.31415999999999999</v>
      </c>
      <c r="L49" s="31">
        <f t="shared" si="3"/>
        <v>1.696464</v>
      </c>
    </row>
    <row r="50" spans="1:12" x14ac:dyDescent="0.25">
      <c r="A50" s="65" t="s">
        <v>74</v>
      </c>
      <c r="B50" s="1">
        <v>3</v>
      </c>
      <c r="C50" s="1">
        <v>9</v>
      </c>
      <c r="D50" t="s">
        <v>52</v>
      </c>
      <c r="E50" s="1">
        <v>10</v>
      </c>
      <c r="F50" s="1">
        <v>8</v>
      </c>
      <c r="G50" s="1" t="s">
        <v>48</v>
      </c>
      <c r="H50" s="1">
        <v>7.8539999999999999E-3</v>
      </c>
      <c r="I50" s="31">
        <f t="shared" si="0"/>
        <v>3.7699199999999995E-2</v>
      </c>
      <c r="J50" s="32">
        <f t="shared" si="1"/>
        <v>40</v>
      </c>
      <c r="K50" s="31">
        <f t="shared" si="2"/>
        <v>0.31415999999999999</v>
      </c>
      <c r="L50" s="31">
        <f t="shared" si="3"/>
        <v>1.5079679999999998</v>
      </c>
    </row>
    <row r="51" spans="1:12" x14ac:dyDescent="0.25">
      <c r="A51" s="65" t="s">
        <v>74</v>
      </c>
      <c r="B51" s="1">
        <v>3</v>
      </c>
      <c r="C51" s="1">
        <v>10</v>
      </c>
      <c r="D51" t="s">
        <v>52</v>
      </c>
      <c r="E51" s="1">
        <v>15</v>
      </c>
      <c r="F51" s="1">
        <v>10</v>
      </c>
      <c r="G51" s="1" t="s">
        <v>49</v>
      </c>
      <c r="H51" s="1">
        <v>1.76715E-2</v>
      </c>
      <c r="I51" s="31">
        <f t="shared" si="0"/>
        <v>0.106029</v>
      </c>
      <c r="J51" s="32">
        <f t="shared" si="1"/>
        <v>40</v>
      </c>
      <c r="K51" s="31">
        <f t="shared" si="2"/>
        <v>0.70686000000000004</v>
      </c>
      <c r="L51" s="31">
        <f t="shared" si="3"/>
        <v>4.2411599999999998</v>
      </c>
    </row>
    <row r="52" spans="1:12" x14ac:dyDescent="0.25">
      <c r="A52" s="65" t="s">
        <v>74</v>
      </c>
      <c r="B52" s="1">
        <v>3</v>
      </c>
      <c r="C52" s="1">
        <v>11</v>
      </c>
      <c r="D52" t="s">
        <v>52</v>
      </c>
      <c r="E52" s="1">
        <v>18</v>
      </c>
      <c r="F52" s="1">
        <v>10</v>
      </c>
      <c r="G52" s="1" t="s">
        <v>49</v>
      </c>
      <c r="H52" s="1">
        <v>2.5446960000000001E-2</v>
      </c>
      <c r="I52" s="31">
        <f t="shared" si="0"/>
        <v>0.15268176</v>
      </c>
      <c r="J52" s="32">
        <f t="shared" si="1"/>
        <v>40</v>
      </c>
      <c r="K52" s="31">
        <f t="shared" si="2"/>
        <v>1.0178784000000001</v>
      </c>
      <c r="L52" s="31">
        <f t="shared" si="3"/>
        <v>6.1072704</v>
      </c>
    </row>
    <row r="53" spans="1:12" x14ac:dyDescent="0.25">
      <c r="A53" s="65" t="s">
        <v>74</v>
      </c>
      <c r="B53" s="1">
        <v>3</v>
      </c>
      <c r="C53" s="1">
        <v>12</v>
      </c>
      <c r="D53" t="s">
        <v>51</v>
      </c>
      <c r="E53" s="1">
        <v>15</v>
      </c>
      <c r="F53" s="1">
        <v>7</v>
      </c>
      <c r="G53" s="1" t="s">
        <v>49</v>
      </c>
      <c r="H53" s="1">
        <v>1.76715E-2</v>
      </c>
      <c r="I53" s="31">
        <f t="shared" si="0"/>
        <v>7.4220299999999989E-2</v>
      </c>
      <c r="J53" s="32">
        <f t="shared" si="1"/>
        <v>40</v>
      </c>
      <c r="K53" s="31">
        <f t="shared" si="2"/>
        <v>0.70686000000000004</v>
      </c>
      <c r="L53" s="31">
        <f t="shared" si="3"/>
        <v>2.9688119999999998</v>
      </c>
    </row>
    <row r="54" spans="1:12" x14ac:dyDescent="0.25">
      <c r="A54" s="65" t="s">
        <v>74</v>
      </c>
      <c r="B54" s="1">
        <v>3</v>
      </c>
      <c r="C54" s="1">
        <v>13</v>
      </c>
      <c r="D54" t="s">
        <v>52</v>
      </c>
      <c r="E54" s="1">
        <v>11</v>
      </c>
      <c r="F54" s="1">
        <v>7</v>
      </c>
      <c r="G54" s="1" t="s">
        <v>48</v>
      </c>
      <c r="H54" s="1">
        <v>9.5033400000000007E-3</v>
      </c>
      <c r="I54" s="31">
        <f t="shared" si="0"/>
        <v>3.9914028000000004E-2</v>
      </c>
      <c r="J54" s="32">
        <f t="shared" si="1"/>
        <v>40</v>
      </c>
      <c r="K54" s="31">
        <f t="shared" si="2"/>
        <v>0.38013360000000002</v>
      </c>
      <c r="L54" s="31">
        <f t="shared" si="3"/>
        <v>1.5965611200000001</v>
      </c>
    </row>
    <row r="55" spans="1:12" x14ac:dyDescent="0.25">
      <c r="A55" s="65" t="s">
        <v>74</v>
      </c>
      <c r="B55" s="1">
        <v>3</v>
      </c>
      <c r="C55" s="1">
        <v>14</v>
      </c>
      <c r="D55" t="s">
        <v>52</v>
      </c>
      <c r="E55" s="1">
        <v>13</v>
      </c>
      <c r="F55" s="1">
        <v>9</v>
      </c>
      <c r="G55" s="1" t="s">
        <v>48</v>
      </c>
      <c r="H55" s="1">
        <v>1.327326E-2</v>
      </c>
      <c r="I55" s="31">
        <f t="shared" si="0"/>
        <v>7.167560399999999E-2</v>
      </c>
      <c r="J55" s="32">
        <f t="shared" si="1"/>
        <v>40</v>
      </c>
      <c r="K55" s="31">
        <f t="shared" si="2"/>
        <v>0.53093040000000002</v>
      </c>
      <c r="L55" s="31">
        <f t="shared" si="3"/>
        <v>2.8670241599999997</v>
      </c>
    </row>
    <row r="56" spans="1:12" x14ac:dyDescent="0.25">
      <c r="A56" s="65" t="s">
        <v>74</v>
      </c>
      <c r="B56" s="1">
        <v>3</v>
      </c>
      <c r="C56" s="1">
        <v>15</v>
      </c>
      <c r="D56" t="s">
        <v>52</v>
      </c>
      <c r="E56" s="1">
        <v>21</v>
      </c>
      <c r="F56" s="1">
        <v>10</v>
      </c>
      <c r="G56" s="1" t="s">
        <v>50</v>
      </c>
      <c r="H56" s="1">
        <v>3.4636140000000003E-2</v>
      </c>
      <c r="I56" s="31">
        <f t="shared" si="0"/>
        <v>0.20781684000000003</v>
      </c>
      <c r="J56" s="32">
        <f t="shared" si="1"/>
        <v>40</v>
      </c>
      <c r="K56" s="31">
        <f t="shared" si="2"/>
        <v>1.3854456000000002</v>
      </c>
      <c r="L56" s="31">
        <f t="shared" si="3"/>
        <v>8.3126736000000019</v>
      </c>
    </row>
    <row r="57" spans="1:12" x14ac:dyDescent="0.25">
      <c r="A57" s="65" t="s">
        <v>74</v>
      </c>
      <c r="B57" s="1">
        <v>3</v>
      </c>
      <c r="C57" s="1">
        <v>16</v>
      </c>
      <c r="D57" t="s">
        <v>52</v>
      </c>
      <c r="E57" s="1">
        <v>22</v>
      </c>
      <c r="F57" s="1">
        <v>11</v>
      </c>
      <c r="G57" s="1" t="s">
        <v>50</v>
      </c>
      <c r="H57" s="1">
        <v>3.8013360000000003E-2</v>
      </c>
      <c r="I57" s="31">
        <f t="shared" si="0"/>
        <v>0.25088817600000002</v>
      </c>
      <c r="J57" s="32">
        <f t="shared" si="1"/>
        <v>40</v>
      </c>
      <c r="K57" s="31">
        <f t="shared" si="2"/>
        <v>1.5205344000000001</v>
      </c>
      <c r="L57" s="31">
        <f t="shared" si="3"/>
        <v>10.035527040000002</v>
      </c>
    </row>
    <row r="58" spans="1:12" x14ac:dyDescent="0.25">
      <c r="A58" s="65" t="s">
        <v>74</v>
      </c>
      <c r="B58" s="1">
        <v>3</v>
      </c>
      <c r="C58" s="1">
        <v>17</v>
      </c>
      <c r="D58" t="s">
        <v>51</v>
      </c>
      <c r="E58" s="1">
        <v>18</v>
      </c>
      <c r="F58" s="1">
        <v>10</v>
      </c>
      <c r="G58" s="1" t="s">
        <v>49</v>
      </c>
      <c r="H58" s="1">
        <v>2.5446960000000001E-2</v>
      </c>
      <c r="I58" s="31">
        <f t="shared" si="0"/>
        <v>0.15268176</v>
      </c>
      <c r="J58" s="32">
        <f t="shared" si="1"/>
        <v>40</v>
      </c>
      <c r="K58" s="31">
        <f t="shared" si="2"/>
        <v>1.0178784000000001</v>
      </c>
      <c r="L58" s="31">
        <f t="shared" si="3"/>
        <v>6.1072704</v>
      </c>
    </row>
    <row r="59" spans="1:12" x14ac:dyDescent="0.25">
      <c r="A59" s="65" t="s">
        <v>74</v>
      </c>
      <c r="B59" s="1">
        <v>3</v>
      </c>
      <c r="C59" s="1">
        <v>18</v>
      </c>
      <c r="D59" t="s">
        <v>51</v>
      </c>
      <c r="E59" s="1">
        <v>11</v>
      </c>
      <c r="F59" s="1">
        <v>7</v>
      </c>
      <c r="G59" s="1" t="s">
        <v>48</v>
      </c>
      <c r="H59" s="1">
        <v>9.5033400000000007E-3</v>
      </c>
      <c r="I59" s="31">
        <f t="shared" si="0"/>
        <v>3.9914028000000004E-2</v>
      </c>
      <c r="J59" s="32">
        <f t="shared" si="1"/>
        <v>40</v>
      </c>
      <c r="K59" s="31">
        <f t="shared" si="2"/>
        <v>0.38013360000000002</v>
      </c>
      <c r="L59" s="31">
        <f t="shared" si="3"/>
        <v>1.5965611200000001</v>
      </c>
    </row>
    <row r="60" spans="1:12" x14ac:dyDescent="0.25">
      <c r="I60" s="31"/>
      <c r="J60" s="32"/>
      <c r="K60" s="31"/>
      <c r="L60" s="31"/>
    </row>
    <row r="61" spans="1:12" x14ac:dyDescent="0.25">
      <c r="I61" s="31"/>
      <c r="J61" s="32"/>
      <c r="K61" s="31"/>
      <c r="L61" s="31"/>
    </row>
    <row r="62" spans="1:12" x14ac:dyDescent="0.25">
      <c r="I62" s="31"/>
      <c r="J62" s="32"/>
      <c r="K62" s="31"/>
      <c r="L62" s="31"/>
    </row>
    <row r="63" spans="1:12" x14ac:dyDescent="0.25">
      <c r="I63" s="31"/>
      <c r="J63" s="32"/>
      <c r="K63" s="31"/>
      <c r="L63" s="31"/>
    </row>
    <row r="64" spans="1:12" x14ac:dyDescent="0.25">
      <c r="I64" s="31"/>
      <c r="J64" s="32"/>
      <c r="K64" s="31"/>
      <c r="L64" s="31"/>
    </row>
    <row r="65" spans="9:12" x14ac:dyDescent="0.25">
      <c r="I65" s="31"/>
      <c r="J65" s="32"/>
      <c r="K65" s="31"/>
      <c r="L65" s="31"/>
    </row>
    <row r="66" spans="9:12" x14ac:dyDescent="0.25">
      <c r="I66" s="31"/>
      <c r="J66" s="32"/>
      <c r="K66" s="31"/>
      <c r="L66" s="31"/>
    </row>
    <row r="67" spans="9:12" x14ac:dyDescent="0.25">
      <c r="I67" s="31"/>
      <c r="J67" s="32"/>
      <c r="K67" s="31"/>
      <c r="L67" s="31"/>
    </row>
    <row r="68" spans="9:12" x14ac:dyDescent="0.25">
      <c r="I68" s="31"/>
      <c r="J68" s="32"/>
      <c r="K68" s="31"/>
      <c r="L68" s="31"/>
    </row>
    <row r="69" spans="9:12" x14ac:dyDescent="0.25">
      <c r="I69" s="31"/>
      <c r="J69" s="32"/>
      <c r="K69" s="31"/>
      <c r="L69" s="31"/>
    </row>
    <row r="70" spans="9:12" x14ac:dyDescent="0.25">
      <c r="I70" s="31"/>
      <c r="J70" s="32"/>
      <c r="K70" s="31"/>
      <c r="L70" s="31"/>
    </row>
    <row r="71" spans="9:12" x14ac:dyDescent="0.25">
      <c r="I71" s="31"/>
      <c r="J71" s="32"/>
      <c r="K71" s="31"/>
      <c r="L71" s="31"/>
    </row>
    <row r="72" spans="9:12" x14ac:dyDescent="0.25">
      <c r="I72" s="31"/>
      <c r="J72" s="32"/>
      <c r="K72" s="31"/>
      <c r="L72" s="31"/>
    </row>
    <row r="73" spans="9:12" x14ac:dyDescent="0.25">
      <c r="I73" s="31"/>
      <c r="J73" s="32"/>
      <c r="K73" s="31"/>
      <c r="L73" s="31"/>
    </row>
    <row r="74" spans="9:12" x14ac:dyDescent="0.25">
      <c r="I74" s="31"/>
      <c r="J74" s="32"/>
      <c r="K74" s="31"/>
      <c r="L74" s="31"/>
    </row>
    <row r="75" spans="9:12" x14ac:dyDescent="0.25">
      <c r="I75" s="31"/>
      <c r="J75" s="32"/>
      <c r="K75" s="31"/>
      <c r="L75" s="31"/>
    </row>
    <row r="76" spans="9:12" x14ac:dyDescent="0.25">
      <c r="I76" s="31"/>
      <c r="J76" s="32"/>
      <c r="K76" s="31"/>
      <c r="L76" s="31"/>
    </row>
    <row r="77" spans="9:12" x14ac:dyDescent="0.25">
      <c r="I77" s="31"/>
      <c r="J77" s="32"/>
      <c r="K77" s="31"/>
      <c r="L77" s="31"/>
    </row>
    <row r="78" spans="9:12" x14ac:dyDescent="0.25">
      <c r="I78" s="31"/>
      <c r="J78" s="32"/>
      <c r="K78" s="31"/>
      <c r="L78" s="31"/>
    </row>
    <row r="79" spans="9:12" x14ac:dyDescent="0.25">
      <c r="I79" s="31"/>
      <c r="J79" s="32"/>
      <c r="K79" s="31"/>
      <c r="L79" s="31"/>
    </row>
    <row r="80" spans="9:12" x14ac:dyDescent="0.25">
      <c r="I80" s="31"/>
      <c r="J80" s="32"/>
      <c r="K80" s="31"/>
      <c r="L80" s="31"/>
    </row>
    <row r="81" spans="9:12" x14ac:dyDescent="0.25">
      <c r="I81" s="31"/>
      <c r="J81" s="32"/>
      <c r="K81" s="31"/>
      <c r="L81" s="31"/>
    </row>
    <row r="82" spans="9:12" x14ac:dyDescent="0.25">
      <c r="I82" s="31"/>
      <c r="J82" s="32"/>
      <c r="K82" s="31"/>
      <c r="L82" s="31"/>
    </row>
    <row r="83" spans="9:12" x14ac:dyDescent="0.25">
      <c r="I83" s="31"/>
      <c r="J83" s="32"/>
      <c r="K83" s="31"/>
      <c r="L83" s="31"/>
    </row>
    <row r="84" spans="9:12" x14ac:dyDescent="0.25">
      <c r="I84" s="31"/>
      <c r="J84" s="32"/>
      <c r="K84" s="31"/>
      <c r="L84" s="31"/>
    </row>
    <row r="85" spans="9:12" x14ac:dyDescent="0.25">
      <c r="I85" s="31"/>
      <c r="J85" s="32"/>
      <c r="K85" s="31"/>
      <c r="L85" s="31"/>
    </row>
    <row r="86" spans="9:12" x14ac:dyDescent="0.25">
      <c r="I86" s="31"/>
      <c r="J86" s="32"/>
      <c r="K86" s="31"/>
      <c r="L86" s="31"/>
    </row>
    <row r="87" spans="9:12" x14ac:dyDescent="0.25">
      <c r="I87" s="31"/>
      <c r="J87" s="32"/>
      <c r="K87" s="31"/>
      <c r="L87" s="31"/>
    </row>
    <row r="88" spans="9:12" x14ac:dyDescent="0.25">
      <c r="I88" s="31"/>
      <c r="J88" s="32"/>
      <c r="K88" s="31"/>
      <c r="L88" s="31"/>
    </row>
    <row r="89" spans="9:12" x14ac:dyDescent="0.25">
      <c r="I89" s="31"/>
      <c r="J89" s="32"/>
      <c r="K89" s="31"/>
      <c r="L89" s="31"/>
    </row>
    <row r="90" spans="9:12" x14ac:dyDescent="0.25">
      <c r="I90" s="31"/>
      <c r="J90" s="32"/>
      <c r="K90" s="31"/>
      <c r="L90" s="31"/>
    </row>
    <row r="91" spans="9:12" x14ac:dyDescent="0.25">
      <c r="I91" s="31"/>
      <c r="J91" s="32"/>
      <c r="K91" s="31"/>
      <c r="L91" s="31"/>
    </row>
    <row r="92" spans="9:12" x14ac:dyDescent="0.25">
      <c r="I92" s="31"/>
      <c r="J92" s="32"/>
      <c r="K92" s="31"/>
      <c r="L92" s="31"/>
    </row>
    <row r="93" spans="9:12" x14ac:dyDescent="0.25">
      <c r="I93" s="31"/>
      <c r="J93" s="32"/>
      <c r="K93" s="31"/>
      <c r="L93" s="31"/>
    </row>
    <row r="94" spans="9:12" x14ac:dyDescent="0.25">
      <c r="I94" s="31"/>
      <c r="J94" s="32"/>
      <c r="K94" s="31"/>
      <c r="L94" s="31"/>
    </row>
    <row r="95" spans="9:12" x14ac:dyDescent="0.25">
      <c r="I95" s="31"/>
      <c r="J95" s="32"/>
      <c r="K95" s="31"/>
      <c r="L95" s="31"/>
    </row>
    <row r="96" spans="9:12" x14ac:dyDescent="0.25">
      <c r="I96" s="31"/>
      <c r="J96" s="32"/>
      <c r="K96" s="31"/>
      <c r="L96" s="31"/>
    </row>
    <row r="97" spans="9:12" x14ac:dyDescent="0.25">
      <c r="I97" s="31"/>
      <c r="J97" s="32"/>
      <c r="K97" s="31"/>
      <c r="L97" s="31"/>
    </row>
    <row r="98" spans="9:12" x14ac:dyDescent="0.25">
      <c r="I98" s="31"/>
      <c r="J98" s="32"/>
      <c r="K98" s="31"/>
      <c r="L98" s="31"/>
    </row>
    <row r="99" spans="9:12" x14ac:dyDescent="0.25">
      <c r="I99" s="31"/>
      <c r="J99" s="32"/>
      <c r="K99" s="31"/>
      <c r="L99" s="31"/>
    </row>
    <row r="100" spans="9:12" x14ac:dyDescent="0.25">
      <c r="I100" s="31"/>
      <c r="J100" s="32"/>
      <c r="K100" s="31"/>
      <c r="L100" s="31"/>
    </row>
    <row r="101" spans="9:12" x14ac:dyDescent="0.25">
      <c r="I101" s="31"/>
      <c r="J101" s="32"/>
      <c r="K101" s="31"/>
      <c r="L101" s="31"/>
    </row>
    <row r="102" spans="9:12" x14ac:dyDescent="0.25">
      <c r="I102" s="31"/>
      <c r="J102" s="32"/>
      <c r="K102" s="31"/>
      <c r="L102" s="31"/>
    </row>
    <row r="103" spans="9:12" x14ac:dyDescent="0.25">
      <c r="I103" s="31"/>
      <c r="J103" s="32"/>
      <c r="K103" s="31"/>
      <c r="L103" s="31"/>
    </row>
    <row r="104" spans="9:12" x14ac:dyDescent="0.25">
      <c r="I104" s="31"/>
      <c r="J104" s="32"/>
      <c r="K104" s="31"/>
      <c r="L104" s="31"/>
    </row>
    <row r="105" spans="9:12" x14ac:dyDescent="0.25">
      <c r="I105" s="31"/>
      <c r="J105" s="32"/>
      <c r="K105" s="31"/>
      <c r="L105" s="31"/>
    </row>
    <row r="106" spans="9:12" x14ac:dyDescent="0.25">
      <c r="I106" s="31"/>
      <c r="J106" s="32"/>
      <c r="K106" s="31"/>
      <c r="L106" s="31"/>
    </row>
    <row r="107" spans="9:12" x14ac:dyDescent="0.25">
      <c r="I107" s="31"/>
      <c r="J107" s="32"/>
      <c r="K107" s="31"/>
      <c r="L107" s="31"/>
    </row>
    <row r="108" spans="9:12" x14ac:dyDescent="0.25">
      <c r="I108" s="31"/>
      <c r="J108" s="32"/>
      <c r="K108" s="31"/>
      <c r="L108" s="31"/>
    </row>
    <row r="109" spans="9:12" x14ac:dyDescent="0.25">
      <c r="I109" s="31"/>
      <c r="J109" s="32"/>
      <c r="K109" s="31"/>
      <c r="L109" s="31"/>
    </row>
    <row r="110" spans="9:12" x14ac:dyDescent="0.25">
      <c r="I110" s="31"/>
      <c r="J110" s="32"/>
      <c r="K110" s="31"/>
      <c r="L110" s="31"/>
    </row>
    <row r="111" spans="9:12" x14ac:dyDescent="0.25">
      <c r="I111" s="31"/>
      <c r="J111" s="32"/>
      <c r="K111" s="31"/>
      <c r="L111" s="31"/>
    </row>
    <row r="112" spans="9:12" x14ac:dyDescent="0.25">
      <c r="I112" s="31"/>
      <c r="J112" s="32"/>
      <c r="K112" s="31"/>
      <c r="L112" s="31"/>
    </row>
    <row r="113" spans="9:12" x14ac:dyDescent="0.25">
      <c r="I113" s="31"/>
      <c r="J113" s="32"/>
      <c r="K113" s="31"/>
      <c r="L113" s="31"/>
    </row>
    <row r="114" spans="9:12" x14ac:dyDescent="0.25">
      <c r="I114" s="31"/>
      <c r="J114" s="32"/>
      <c r="K114" s="31"/>
      <c r="L114" s="31"/>
    </row>
    <row r="115" spans="9:12" x14ac:dyDescent="0.25">
      <c r="I115" s="31"/>
      <c r="J115" s="32"/>
      <c r="K115" s="31"/>
      <c r="L115" s="31"/>
    </row>
    <row r="116" spans="9:12" x14ac:dyDescent="0.25">
      <c r="I116" s="31"/>
      <c r="J116" s="32"/>
      <c r="K116" s="31"/>
      <c r="L116" s="31"/>
    </row>
    <row r="117" spans="9:12" x14ac:dyDescent="0.25">
      <c r="I117" s="31"/>
      <c r="J117" s="32"/>
      <c r="K117" s="31"/>
      <c r="L117" s="31"/>
    </row>
    <row r="118" spans="9:12" x14ac:dyDescent="0.25">
      <c r="I118" s="31"/>
      <c r="J118" s="32"/>
      <c r="K118" s="31"/>
      <c r="L118" s="31"/>
    </row>
    <row r="119" spans="9:12" x14ac:dyDescent="0.25">
      <c r="I119" s="31"/>
      <c r="J119" s="32"/>
      <c r="K119" s="31"/>
      <c r="L119" s="31"/>
    </row>
    <row r="120" spans="9:12" x14ac:dyDescent="0.25">
      <c r="I120" s="31"/>
      <c r="J120" s="32"/>
      <c r="K120" s="31"/>
      <c r="L120" s="31"/>
    </row>
    <row r="121" spans="9:12" x14ac:dyDescent="0.25">
      <c r="I121" s="31"/>
      <c r="J121" s="32"/>
      <c r="K121" s="31"/>
      <c r="L121" s="31"/>
    </row>
    <row r="122" spans="9:12" x14ac:dyDescent="0.25">
      <c r="I122" s="31"/>
      <c r="J122" s="32"/>
      <c r="K122" s="31"/>
      <c r="L122" s="31"/>
    </row>
    <row r="123" spans="9:12" x14ac:dyDescent="0.25">
      <c r="I123" s="31"/>
      <c r="J123" s="32"/>
      <c r="K123" s="31"/>
      <c r="L123" s="31"/>
    </row>
    <row r="124" spans="9:12" x14ac:dyDescent="0.25">
      <c r="I124" s="31"/>
      <c r="J124" s="32"/>
      <c r="K124" s="31"/>
      <c r="L124" s="31"/>
    </row>
    <row r="125" spans="9:12" x14ac:dyDescent="0.25">
      <c r="I125" s="31"/>
      <c r="J125" s="32"/>
      <c r="K125" s="31"/>
      <c r="L125" s="31"/>
    </row>
    <row r="126" spans="9:12" x14ac:dyDescent="0.25">
      <c r="I126" s="31"/>
      <c r="J126" s="32"/>
      <c r="K126" s="31"/>
      <c r="L126" s="31"/>
    </row>
    <row r="127" spans="9:12" x14ac:dyDescent="0.25">
      <c r="I127" s="31"/>
      <c r="J127" s="32"/>
      <c r="K127" s="31"/>
      <c r="L127" s="31"/>
    </row>
    <row r="128" spans="9:12" x14ac:dyDescent="0.25">
      <c r="I128" s="31"/>
      <c r="J128" s="32"/>
      <c r="K128" s="31"/>
      <c r="L128" s="31"/>
    </row>
    <row r="129" spans="9:12" x14ac:dyDescent="0.25">
      <c r="I129" s="31"/>
      <c r="J129" s="32"/>
      <c r="K129" s="31"/>
      <c r="L129" s="31"/>
    </row>
    <row r="130" spans="9:12" x14ac:dyDescent="0.25">
      <c r="I130" s="31"/>
      <c r="J130" s="32"/>
      <c r="K130" s="31"/>
      <c r="L130" s="31"/>
    </row>
    <row r="131" spans="9:12" x14ac:dyDescent="0.25">
      <c r="I131" s="31"/>
      <c r="J131" s="32"/>
      <c r="K131" s="31"/>
      <c r="L131" s="31"/>
    </row>
    <row r="132" spans="9:12" x14ac:dyDescent="0.25">
      <c r="I132" s="31"/>
      <c r="J132" s="32"/>
      <c r="K132" s="31"/>
      <c r="L132" s="31"/>
    </row>
    <row r="133" spans="9:12" x14ac:dyDescent="0.25">
      <c r="I133" s="31"/>
      <c r="J133" s="32"/>
      <c r="K133" s="31"/>
      <c r="L133" s="31"/>
    </row>
    <row r="134" spans="9:12" x14ac:dyDescent="0.25">
      <c r="I134" s="31"/>
      <c r="J134" s="32"/>
      <c r="K134" s="31"/>
      <c r="L134" s="31"/>
    </row>
    <row r="135" spans="9:12" x14ac:dyDescent="0.25">
      <c r="I135" s="31"/>
      <c r="J135" s="32"/>
      <c r="K135" s="31"/>
      <c r="L135" s="31"/>
    </row>
    <row r="136" spans="9:12" x14ac:dyDescent="0.25">
      <c r="I136" s="31"/>
      <c r="J136" s="32"/>
      <c r="K136" s="31"/>
      <c r="L136" s="31"/>
    </row>
    <row r="137" spans="9:12" x14ac:dyDescent="0.25">
      <c r="I137" s="31"/>
      <c r="J137" s="32"/>
      <c r="K137" s="31"/>
      <c r="L137" s="31"/>
    </row>
    <row r="138" spans="9:12" x14ac:dyDescent="0.25">
      <c r="I138" s="31"/>
      <c r="J138" s="32"/>
      <c r="K138" s="31"/>
      <c r="L138" s="31"/>
    </row>
    <row r="139" spans="9:12" x14ac:dyDescent="0.25">
      <c r="I139" s="31"/>
      <c r="J139" s="32"/>
      <c r="K139" s="31"/>
      <c r="L139" s="31"/>
    </row>
    <row r="140" spans="9:12" x14ac:dyDescent="0.25">
      <c r="I140" s="31"/>
      <c r="J140" s="32"/>
      <c r="K140" s="31"/>
      <c r="L140" s="31"/>
    </row>
    <row r="141" spans="9:12" x14ac:dyDescent="0.25">
      <c r="I141" s="31"/>
      <c r="J141" s="32"/>
      <c r="K141" s="31"/>
      <c r="L141" s="31"/>
    </row>
    <row r="142" spans="9:12" x14ac:dyDescent="0.25">
      <c r="I142" s="31"/>
      <c r="J142" s="32"/>
      <c r="K142" s="31"/>
      <c r="L142" s="31"/>
    </row>
    <row r="143" spans="9:12" x14ac:dyDescent="0.25">
      <c r="I143" s="31"/>
      <c r="J143" s="32"/>
      <c r="K143" s="31"/>
      <c r="L143" s="31"/>
    </row>
    <row r="144" spans="9:12" x14ac:dyDescent="0.25">
      <c r="I144" s="31"/>
      <c r="J144" s="32"/>
      <c r="K144" s="31"/>
      <c r="L144" s="31"/>
    </row>
    <row r="145" spans="9:12" x14ac:dyDescent="0.25">
      <c r="I145" s="31"/>
      <c r="J145" s="32"/>
      <c r="K145" s="31"/>
      <c r="L145" s="31"/>
    </row>
    <row r="146" spans="9:12" x14ac:dyDescent="0.25">
      <c r="I146" s="31"/>
      <c r="J146" s="32"/>
      <c r="K146" s="31"/>
      <c r="L146" s="31"/>
    </row>
    <row r="147" spans="9:12" x14ac:dyDescent="0.25">
      <c r="I147" s="31"/>
      <c r="J147" s="32"/>
      <c r="K147" s="31"/>
      <c r="L147" s="31"/>
    </row>
    <row r="148" spans="9:12" x14ac:dyDescent="0.25">
      <c r="I148" s="31"/>
      <c r="J148" s="32"/>
      <c r="K148" s="31"/>
      <c r="L148" s="31"/>
    </row>
    <row r="149" spans="9:12" x14ac:dyDescent="0.25">
      <c r="I149" s="31"/>
      <c r="J149" s="32"/>
      <c r="K149" s="31"/>
      <c r="L149" s="31"/>
    </row>
    <row r="150" spans="9:12" x14ac:dyDescent="0.25">
      <c r="I150" s="31"/>
      <c r="J150" s="32"/>
      <c r="K150" s="31"/>
      <c r="L150" s="31"/>
    </row>
    <row r="151" spans="9:12" x14ac:dyDescent="0.25">
      <c r="I151" s="31"/>
      <c r="J151" s="32"/>
      <c r="K151" s="31"/>
      <c r="L151" s="31"/>
    </row>
    <row r="152" spans="9:12" x14ac:dyDescent="0.25">
      <c r="I152" s="31"/>
      <c r="J152" s="32"/>
      <c r="K152" s="31"/>
      <c r="L152" s="31"/>
    </row>
    <row r="153" spans="9:12" x14ac:dyDescent="0.25">
      <c r="I153" s="31"/>
      <c r="J153" s="32"/>
      <c r="K153" s="31"/>
      <c r="L153" s="31"/>
    </row>
    <row r="154" spans="9:12" x14ac:dyDescent="0.25">
      <c r="I154" s="31"/>
      <c r="J154" s="32"/>
      <c r="K154" s="31"/>
      <c r="L154" s="31"/>
    </row>
    <row r="155" spans="9:12" x14ac:dyDescent="0.25">
      <c r="I155" s="31"/>
      <c r="J155" s="32"/>
      <c r="K155" s="31"/>
      <c r="L155" s="31"/>
    </row>
    <row r="156" spans="9:12" x14ac:dyDescent="0.25">
      <c r="I156" s="31"/>
      <c r="J156" s="32"/>
      <c r="K156" s="31"/>
      <c r="L156" s="31"/>
    </row>
    <row r="157" spans="9:12" x14ac:dyDescent="0.25">
      <c r="I157" s="31"/>
      <c r="J157" s="32"/>
      <c r="K157" s="31"/>
      <c r="L157" s="31"/>
    </row>
    <row r="158" spans="9:12" x14ac:dyDescent="0.25">
      <c r="I158" s="31"/>
      <c r="J158" s="32"/>
      <c r="K158" s="31"/>
      <c r="L158" s="31"/>
    </row>
    <row r="159" spans="9:12" x14ac:dyDescent="0.25">
      <c r="I159" s="31"/>
      <c r="J159" s="32"/>
      <c r="K159" s="31"/>
      <c r="L159" s="31"/>
    </row>
    <row r="160" spans="9:12" x14ac:dyDescent="0.25">
      <c r="I160" s="31"/>
      <c r="J160" s="32"/>
      <c r="K160" s="31"/>
      <c r="L160" s="31"/>
    </row>
    <row r="161" spans="9:12" x14ac:dyDescent="0.25">
      <c r="I161" s="31"/>
      <c r="J161" s="32"/>
      <c r="K161" s="31"/>
      <c r="L161" s="31"/>
    </row>
    <row r="162" spans="9:12" x14ac:dyDescent="0.25">
      <c r="I162" s="31"/>
      <c r="J162" s="32"/>
      <c r="K162" s="31"/>
      <c r="L162" s="31"/>
    </row>
    <row r="163" spans="9:12" x14ac:dyDescent="0.25">
      <c r="I163" s="31"/>
      <c r="J163" s="32"/>
      <c r="K163" s="31"/>
      <c r="L163" s="31"/>
    </row>
    <row r="164" spans="9:12" x14ac:dyDescent="0.25">
      <c r="I164" s="31"/>
      <c r="J164" s="32"/>
      <c r="K164" s="31"/>
      <c r="L164" s="31"/>
    </row>
    <row r="165" spans="9:12" x14ac:dyDescent="0.25">
      <c r="I165" s="31"/>
      <c r="J165" s="32"/>
      <c r="K165" s="31"/>
      <c r="L165" s="31"/>
    </row>
    <row r="166" spans="9:12" x14ac:dyDescent="0.25">
      <c r="I166" s="31"/>
      <c r="J166" s="32"/>
      <c r="K166" s="31"/>
      <c r="L166" s="31"/>
    </row>
    <row r="167" spans="9:12" x14ac:dyDescent="0.25">
      <c r="I167" s="31"/>
      <c r="J167" s="32"/>
      <c r="K167" s="31"/>
      <c r="L167" s="31"/>
    </row>
    <row r="168" spans="9:12" x14ac:dyDescent="0.25">
      <c r="I168" s="31"/>
      <c r="J168" s="32"/>
      <c r="K168" s="31"/>
      <c r="L168" s="31"/>
    </row>
    <row r="169" spans="9:12" x14ac:dyDescent="0.25">
      <c r="I169" s="31"/>
      <c r="J169" s="32"/>
      <c r="K169" s="31"/>
      <c r="L169" s="31"/>
    </row>
    <row r="170" spans="9:12" x14ac:dyDescent="0.25">
      <c r="I170" s="31"/>
      <c r="J170" s="32"/>
      <c r="K170" s="31"/>
      <c r="L170" s="31"/>
    </row>
    <row r="171" spans="9:12" x14ac:dyDescent="0.25">
      <c r="I171" s="31"/>
      <c r="J171" s="32"/>
      <c r="K171" s="31"/>
      <c r="L171" s="31"/>
    </row>
    <row r="172" spans="9:12" x14ac:dyDescent="0.25">
      <c r="I172" s="31"/>
      <c r="J172" s="32"/>
      <c r="K172" s="31"/>
      <c r="L172" s="31"/>
    </row>
    <row r="173" spans="9:12" x14ac:dyDescent="0.25">
      <c r="I173" s="31"/>
      <c r="J173" s="32"/>
      <c r="K173" s="31"/>
      <c r="L173" s="31"/>
    </row>
    <row r="174" spans="9:12" x14ac:dyDescent="0.25">
      <c r="I174" s="31"/>
      <c r="J174" s="32"/>
      <c r="K174" s="31"/>
      <c r="L174" s="31"/>
    </row>
    <row r="175" spans="9:12" x14ac:dyDescent="0.25">
      <c r="I175" s="31"/>
      <c r="J175" s="32"/>
      <c r="K175" s="31"/>
      <c r="L175" s="31"/>
    </row>
    <row r="176" spans="9:12" x14ac:dyDescent="0.25">
      <c r="I176" s="31"/>
      <c r="J176" s="32"/>
      <c r="K176" s="31"/>
      <c r="L176" s="31"/>
    </row>
    <row r="177" spans="9:12" x14ac:dyDescent="0.25">
      <c r="I177" s="31"/>
      <c r="J177" s="32"/>
      <c r="K177" s="31"/>
      <c r="L177" s="31"/>
    </row>
    <row r="178" spans="9:12" x14ac:dyDescent="0.25">
      <c r="I178" s="31"/>
      <c r="J178" s="32"/>
      <c r="K178" s="31"/>
      <c r="L178" s="31"/>
    </row>
    <row r="179" spans="9:12" x14ac:dyDescent="0.25">
      <c r="I179" s="31"/>
      <c r="J179" s="32"/>
      <c r="K179" s="31"/>
      <c r="L179" s="31"/>
    </row>
    <row r="180" spans="9:12" x14ac:dyDescent="0.25">
      <c r="I180" s="31"/>
      <c r="J180" s="32"/>
      <c r="K180" s="31"/>
      <c r="L180" s="31"/>
    </row>
    <row r="181" spans="9:12" x14ac:dyDescent="0.25">
      <c r="I181" s="31"/>
      <c r="J181" s="32"/>
      <c r="K181" s="31"/>
      <c r="L181" s="31"/>
    </row>
    <row r="182" spans="9:12" x14ac:dyDescent="0.25">
      <c r="I182" s="31"/>
      <c r="J182" s="32"/>
      <c r="K182" s="31"/>
      <c r="L182" s="31"/>
    </row>
    <row r="183" spans="9:12" x14ac:dyDescent="0.25">
      <c r="I183" s="31"/>
      <c r="J183" s="32"/>
      <c r="K183" s="31"/>
      <c r="L183" s="31"/>
    </row>
    <row r="184" spans="9:12" x14ac:dyDescent="0.25">
      <c r="I184" s="31"/>
      <c r="J184" s="32"/>
      <c r="K184" s="31"/>
      <c r="L184" s="31"/>
    </row>
    <row r="185" spans="9:12" x14ac:dyDescent="0.25">
      <c r="I185" s="31"/>
      <c r="J185" s="32"/>
      <c r="K185" s="31"/>
      <c r="L185" s="31"/>
    </row>
    <row r="186" spans="9:12" x14ac:dyDescent="0.25">
      <c r="I186" s="31"/>
      <c r="J186" s="32"/>
      <c r="K186" s="31"/>
      <c r="L186" s="31"/>
    </row>
    <row r="187" spans="9:12" x14ac:dyDescent="0.25">
      <c r="I187" s="31"/>
      <c r="J187" s="32"/>
      <c r="K187" s="31"/>
      <c r="L187" s="31"/>
    </row>
    <row r="188" spans="9:12" x14ac:dyDescent="0.25">
      <c r="I188" s="31"/>
      <c r="J188" s="32"/>
      <c r="K188" s="31"/>
      <c r="L188" s="31"/>
    </row>
    <row r="189" spans="9:12" x14ac:dyDescent="0.25">
      <c r="I189" s="31"/>
      <c r="J189" s="32"/>
      <c r="K189" s="31"/>
      <c r="L189" s="31"/>
    </row>
    <row r="190" spans="9:12" x14ac:dyDescent="0.25">
      <c r="I190" s="31"/>
      <c r="J190" s="32"/>
      <c r="K190" s="31"/>
      <c r="L190" s="31"/>
    </row>
    <row r="191" spans="9:12" x14ac:dyDescent="0.25">
      <c r="I191" s="31"/>
      <c r="J191" s="32"/>
      <c r="K191" s="31"/>
      <c r="L191" s="31"/>
    </row>
    <row r="192" spans="9:12" x14ac:dyDescent="0.25">
      <c r="I192" s="31"/>
      <c r="J192" s="32"/>
      <c r="K192" s="31"/>
      <c r="L192" s="31"/>
    </row>
    <row r="193" spans="9:12" x14ac:dyDescent="0.25">
      <c r="I193" s="31"/>
      <c r="J193" s="32"/>
      <c r="K193" s="31"/>
      <c r="L193" s="31"/>
    </row>
    <row r="194" spans="9:12" x14ac:dyDescent="0.25">
      <c r="I194" s="31"/>
      <c r="J194" s="32"/>
      <c r="K194" s="31"/>
      <c r="L194" s="31"/>
    </row>
    <row r="195" spans="9:12" x14ac:dyDescent="0.25">
      <c r="I195" s="31"/>
      <c r="J195" s="32"/>
      <c r="K195" s="31"/>
      <c r="L195" s="31"/>
    </row>
    <row r="196" spans="9:12" x14ac:dyDescent="0.25">
      <c r="I196" s="31"/>
      <c r="J196" s="32"/>
      <c r="K196" s="31"/>
      <c r="L196" s="31"/>
    </row>
    <row r="197" spans="9:12" x14ac:dyDescent="0.25">
      <c r="I197" s="31"/>
      <c r="J197" s="32"/>
      <c r="K197" s="31"/>
      <c r="L197" s="31"/>
    </row>
    <row r="198" spans="9:12" x14ac:dyDescent="0.25">
      <c r="I198" s="31"/>
      <c r="J198" s="32"/>
      <c r="K198" s="31"/>
      <c r="L198" s="31"/>
    </row>
    <row r="199" spans="9:12" x14ac:dyDescent="0.25">
      <c r="I199" s="31"/>
      <c r="J199" s="32"/>
      <c r="K199" s="31"/>
      <c r="L199" s="31"/>
    </row>
    <row r="200" spans="9:12" x14ac:dyDescent="0.25">
      <c r="I200" s="31"/>
      <c r="J200" s="32"/>
      <c r="K200" s="31"/>
      <c r="L200" s="3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7"/>
  <sheetViews>
    <sheetView workbookViewId="0">
      <selection activeCell="C28" sqref="C28"/>
    </sheetView>
  </sheetViews>
  <sheetFormatPr baseColWidth="10" defaultColWidth="11.42578125" defaultRowHeight="15" x14ac:dyDescent="0.25"/>
  <cols>
    <col min="1" max="1" width="17.5703125" customWidth="1"/>
    <col min="2" max="2" width="15.140625" customWidth="1"/>
    <col min="3" max="3" width="14.42578125" customWidth="1"/>
    <col min="4" max="4" width="15" customWidth="1"/>
    <col min="5" max="5" width="10.28515625" customWidth="1"/>
    <col min="6" max="6" width="14.42578125" customWidth="1"/>
    <col min="7" max="7" width="15" bestFit="1" customWidth="1"/>
  </cols>
  <sheetData>
    <row r="3" spans="1:4" x14ac:dyDescent="0.25">
      <c r="A3" s="24" t="s">
        <v>28</v>
      </c>
      <c r="B3" t="s">
        <v>59</v>
      </c>
      <c r="C3" t="s">
        <v>60</v>
      </c>
      <c r="D3" t="s">
        <v>29</v>
      </c>
    </row>
    <row r="4" spans="1:4" x14ac:dyDescent="0.25">
      <c r="A4" s="2" t="s">
        <v>52</v>
      </c>
      <c r="B4" s="59">
        <v>840</v>
      </c>
      <c r="C4" s="59">
        <v>15.855655200000001</v>
      </c>
      <c r="D4" s="59">
        <v>84.384004320000003</v>
      </c>
    </row>
    <row r="5" spans="1:4" x14ac:dyDescent="0.25">
      <c r="A5" s="63" t="s">
        <v>48</v>
      </c>
      <c r="B5" s="59">
        <v>400</v>
      </c>
      <c r="C5" s="59">
        <v>3.9772656000000004</v>
      </c>
      <c r="D5" s="59">
        <v>19.3868136</v>
      </c>
    </row>
    <row r="6" spans="1:4" x14ac:dyDescent="0.25">
      <c r="A6" s="63" t="s">
        <v>49</v>
      </c>
      <c r="B6" s="59">
        <v>280</v>
      </c>
      <c r="C6" s="59">
        <v>5.7522696</v>
      </c>
      <c r="D6" s="59">
        <v>29.260234080000004</v>
      </c>
    </row>
    <row r="7" spans="1:4" x14ac:dyDescent="0.25">
      <c r="A7" s="63" t="s">
        <v>50</v>
      </c>
      <c r="B7" s="59">
        <v>120</v>
      </c>
      <c r="C7" s="59">
        <v>4.1626200000000004</v>
      </c>
      <c r="D7" s="59">
        <v>25.134056640000004</v>
      </c>
    </row>
    <row r="8" spans="1:4" x14ac:dyDescent="0.25">
      <c r="A8" s="63" t="s">
        <v>11</v>
      </c>
      <c r="B8" s="59">
        <v>40</v>
      </c>
      <c r="C8" s="59">
        <v>1.9635</v>
      </c>
      <c r="D8" s="59">
        <v>10.6029</v>
      </c>
    </row>
    <row r="9" spans="1:4" x14ac:dyDescent="0.25">
      <c r="A9" s="2" t="s">
        <v>51</v>
      </c>
      <c r="B9" s="59">
        <v>1440</v>
      </c>
      <c r="C9" s="59">
        <v>37.959952800000011</v>
      </c>
      <c r="D9" s="59">
        <v>229.80301344000003</v>
      </c>
    </row>
    <row r="10" spans="1:4" x14ac:dyDescent="0.25">
      <c r="A10" s="63" t="s">
        <v>48</v>
      </c>
      <c r="B10" s="59">
        <v>480</v>
      </c>
      <c r="C10" s="59">
        <v>5.1899232</v>
      </c>
      <c r="D10" s="59">
        <v>24.06528432</v>
      </c>
    </row>
    <row r="11" spans="1:4" x14ac:dyDescent="0.25">
      <c r="A11" s="63" t="s">
        <v>49</v>
      </c>
      <c r="B11" s="59">
        <v>520</v>
      </c>
      <c r="C11" s="59">
        <v>11.391441600000002</v>
      </c>
      <c r="D11" s="59">
        <v>61.832342880000013</v>
      </c>
    </row>
    <row r="12" spans="1:4" x14ac:dyDescent="0.25">
      <c r="A12" s="63" t="s">
        <v>50</v>
      </c>
      <c r="B12" s="59">
        <v>320</v>
      </c>
      <c r="C12" s="59">
        <v>12.085735200000002</v>
      </c>
      <c r="D12" s="59">
        <v>78.582097440000013</v>
      </c>
    </row>
    <row r="13" spans="1:4" x14ac:dyDescent="0.25">
      <c r="A13" s="63" t="s">
        <v>11</v>
      </c>
      <c r="B13" s="59">
        <v>40</v>
      </c>
      <c r="C13" s="59">
        <v>2.6420855999999997</v>
      </c>
      <c r="D13" s="59">
        <v>17.437764959999999</v>
      </c>
    </row>
    <row r="14" spans="1:4" x14ac:dyDescent="0.25">
      <c r="A14" s="63" t="s">
        <v>27</v>
      </c>
      <c r="B14" s="59">
        <v>80</v>
      </c>
      <c r="C14" s="59">
        <v>6.6507672000000007</v>
      </c>
      <c r="D14" s="59">
        <v>47.885523840000005</v>
      </c>
    </row>
    <row r="15" spans="1:4" x14ac:dyDescent="0.25">
      <c r="A15" s="2" t="s">
        <v>53</v>
      </c>
      <c r="B15" s="59">
        <v>40</v>
      </c>
      <c r="C15" s="59">
        <v>0.53093040000000002</v>
      </c>
      <c r="D15" s="59">
        <v>2.5484659199999999</v>
      </c>
    </row>
    <row r="16" spans="1:4" x14ac:dyDescent="0.25">
      <c r="A16" s="63" t="s">
        <v>48</v>
      </c>
      <c r="B16" s="59">
        <v>40</v>
      </c>
      <c r="C16" s="59">
        <v>0.53093040000000002</v>
      </c>
      <c r="D16" s="59">
        <v>2.5484659199999999</v>
      </c>
    </row>
    <row r="17" spans="1:4" x14ac:dyDescent="0.25">
      <c r="A17" s="2" t="s">
        <v>12</v>
      </c>
      <c r="B17" s="59">
        <v>2320</v>
      </c>
      <c r="C17" s="59">
        <v>54.346538400000014</v>
      </c>
      <c r="D17" s="59">
        <v>316.73548368000007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/>
  </sheetViews>
  <sheetFormatPr baseColWidth="10" defaultColWidth="11.42578125" defaultRowHeight="12.75" x14ac:dyDescent="0.2"/>
  <cols>
    <col min="1" max="1" width="11.42578125" style="3"/>
    <col min="2" max="2" width="15.85546875" style="3" customWidth="1"/>
    <col min="3" max="16384" width="11.42578125" style="3"/>
  </cols>
  <sheetData>
    <row r="1" spans="1:4" x14ac:dyDescent="0.2">
      <c r="A1" s="18" t="s">
        <v>2</v>
      </c>
      <c r="B1" s="18" t="s">
        <v>13</v>
      </c>
      <c r="C1" s="18" t="s">
        <v>14</v>
      </c>
      <c r="D1" s="18" t="s">
        <v>15</v>
      </c>
    </row>
    <row r="2" spans="1:4" x14ac:dyDescent="0.2">
      <c r="A2" s="8">
        <v>1</v>
      </c>
      <c r="B2" s="12" t="s">
        <v>51</v>
      </c>
      <c r="C2" s="19">
        <v>36</v>
      </c>
      <c r="D2" s="10">
        <f>C2*100/C$5</f>
        <v>62.068965517241381</v>
      </c>
    </row>
    <row r="3" spans="1:4" x14ac:dyDescent="0.2">
      <c r="A3" s="8">
        <v>2</v>
      </c>
      <c r="B3" s="12" t="s">
        <v>52</v>
      </c>
      <c r="C3" s="19">
        <v>21</v>
      </c>
      <c r="D3" s="10">
        <f>C3*100/C$5</f>
        <v>36.206896551724135</v>
      </c>
    </row>
    <row r="4" spans="1:4" x14ac:dyDescent="0.2">
      <c r="A4" s="8">
        <v>3</v>
      </c>
      <c r="B4" s="12" t="s">
        <v>53</v>
      </c>
      <c r="C4" s="19">
        <v>1</v>
      </c>
      <c r="D4" s="10">
        <f>C4*100/C$5</f>
        <v>1.7241379310344827</v>
      </c>
    </row>
    <row r="5" spans="1:4" s="5" customFormat="1" x14ac:dyDescent="0.25">
      <c r="A5" s="71" t="s">
        <v>12</v>
      </c>
      <c r="B5" s="72"/>
      <c r="C5" s="20">
        <f>SUM(C2:C4)</f>
        <v>58</v>
      </c>
      <c r="D5" s="14">
        <f>SUM(D2:D4)</f>
        <v>100</v>
      </c>
    </row>
  </sheetData>
  <sortState ref="B2:C11">
    <sortCondition descending="1" ref="C1:C10"/>
  </sortState>
  <mergeCells count="1">
    <mergeCell ref="A5:B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workbookViewId="0">
      <selection activeCell="E15" sqref="E15"/>
    </sheetView>
  </sheetViews>
  <sheetFormatPr baseColWidth="10" defaultColWidth="11.42578125" defaultRowHeight="12.75" x14ac:dyDescent="0.2"/>
  <cols>
    <col min="1" max="1" width="5.5703125" style="3" customWidth="1"/>
    <col min="2" max="2" width="13.5703125" style="3" customWidth="1"/>
    <col min="3" max="3" width="21.28515625" style="3" bestFit="1" customWidth="1"/>
    <col min="4" max="4" width="8.85546875" style="3" customWidth="1"/>
    <col min="5" max="5" width="9.28515625" style="3" customWidth="1"/>
    <col min="6" max="6" width="6.42578125" style="3" customWidth="1"/>
    <col min="7" max="7" width="6.28515625" style="3" customWidth="1"/>
    <col min="8" max="8" width="7" style="3" customWidth="1"/>
    <col min="9" max="9" width="7.7109375" style="3" customWidth="1"/>
    <col min="10" max="16384" width="11.42578125" style="3"/>
  </cols>
  <sheetData>
    <row r="1" spans="1:9" s="11" customFormat="1" x14ac:dyDescent="0.25">
      <c r="A1" s="75" t="s">
        <v>21</v>
      </c>
      <c r="B1" s="74" t="s">
        <v>3</v>
      </c>
      <c r="C1" s="74"/>
      <c r="D1" s="74" t="s">
        <v>16</v>
      </c>
      <c r="E1" s="74" t="s">
        <v>17</v>
      </c>
      <c r="F1" s="74" t="s">
        <v>56</v>
      </c>
      <c r="G1" s="74" t="s">
        <v>18</v>
      </c>
      <c r="H1" s="74" t="s">
        <v>10</v>
      </c>
      <c r="I1" s="74" t="s">
        <v>19</v>
      </c>
    </row>
    <row r="2" spans="1:9" s="11" customFormat="1" x14ac:dyDescent="0.25">
      <c r="A2" s="76"/>
      <c r="B2" s="38" t="s">
        <v>57</v>
      </c>
      <c r="C2" s="38" t="s">
        <v>20</v>
      </c>
      <c r="D2" s="74"/>
      <c r="E2" s="74"/>
      <c r="F2" s="74"/>
      <c r="G2" s="74"/>
      <c r="H2" s="74"/>
      <c r="I2" s="74"/>
    </row>
    <row r="3" spans="1:9" x14ac:dyDescent="0.2">
      <c r="A3" s="77">
        <v>0.81</v>
      </c>
      <c r="B3" s="39" t="s">
        <v>52</v>
      </c>
      <c r="C3" s="40" t="s">
        <v>54</v>
      </c>
      <c r="D3" s="41">
        <v>14.904761904761905</v>
      </c>
      <c r="E3" s="41">
        <v>8.4285714285714288</v>
      </c>
      <c r="F3" s="42">
        <v>840</v>
      </c>
      <c r="G3" s="41">
        <v>15.855655200000005</v>
      </c>
      <c r="H3" s="41">
        <v>84.384004319999988</v>
      </c>
      <c r="I3" s="60">
        <f>H3*A$3</f>
        <v>68.351043499199989</v>
      </c>
    </row>
    <row r="4" spans="1:9" x14ac:dyDescent="0.2">
      <c r="A4" s="78"/>
      <c r="B4" s="39" t="s">
        <v>51</v>
      </c>
      <c r="C4" s="40" t="s">
        <v>58</v>
      </c>
      <c r="D4" s="41">
        <v>17.361111111111111</v>
      </c>
      <c r="E4" s="41">
        <v>9.1388888888888893</v>
      </c>
      <c r="F4" s="42">
        <v>1440</v>
      </c>
      <c r="G4" s="41">
        <v>37.959952799999996</v>
      </c>
      <c r="H4" s="41">
        <v>229.80301344000003</v>
      </c>
      <c r="I4" s="60">
        <f t="shared" ref="I4:I5" si="0">H4*A$3</f>
        <v>186.14044088640003</v>
      </c>
    </row>
    <row r="5" spans="1:9" x14ac:dyDescent="0.2">
      <c r="A5" s="78"/>
      <c r="B5" s="39" t="s">
        <v>53</v>
      </c>
      <c r="C5" s="40" t="s">
        <v>55</v>
      </c>
      <c r="D5" s="41">
        <v>13</v>
      </c>
      <c r="E5" s="41">
        <v>8</v>
      </c>
      <c r="F5" s="42">
        <v>40</v>
      </c>
      <c r="G5" s="41">
        <v>0.53093040000000002</v>
      </c>
      <c r="H5" s="41">
        <v>2.5484659199999999</v>
      </c>
      <c r="I5" s="60">
        <f t="shared" si="0"/>
        <v>2.0642573952000003</v>
      </c>
    </row>
    <row r="6" spans="1:9" x14ac:dyDescent="0.2">
      <c r="A6" s="56"/>
      <c r="B6" s="56"/>
      <c r="C6" s="57" t="s">
        <v>47</v>
      </c>
      <c r="D6" s="43">
        <f>AVERAGE(D3:D5)</f>
        <v>15.088624338624337</v>
      </c>
      <c r="E6" s="43">
        <f>AVERAGE(E3:E5)</f>
        <v>8.5224867724867721</v>
      </c>
      <c r="F6" s="44"/>
      <c r="G6" s="43"/>
      <c r="H6" s="43"/>
      <c r="I6" s="61"/>
    </row>
    <row r="7" spans="1:9" x14ac:dyDescent="0.2">
      <c r="A7" s="53"/>
      <c r="B7" s="53"/>
      <c r="C7" s="53"/>
      <c r="D7" s="73" t="s">
        <v>12</v>
      </c>
      <c r="E7" s="73"/>
      <c r="F7" s="44">
        <f>SUM(F3:F5)</f>
        <v>2320</v>
      </c>
      <c r="G7" s="43">
        <f>SUM(G3:G5)</f>
        <v>54.3465384</v>
      </c>
      <c r="H7" s="43">
        <f>SUM(H3:H5)</f>
        <v>316.73548368000002</v>
      </c>
      <c r="I7" s="61">
        <f>SUM(I3:I5)</f>
        <v>256.55574178080002</v>
      </c>
    </row>
    <row r="8" spans="1:9" x14ac:dyDescent="0.2">
      <c r="C8" s="52"/>
      <c r="D8" s="73" t="s">
        <v>30</v>
      </c>
      <c r="E8" s="73"/>
      <c r="F8" s="54">
        <f>AVERAGE(F3:F5)</f>
        <v>773.33333333333337</v>
      </c>
      <c r="G8" s="14">
        <f>AVERAGE(G3:G5)</f>
        <v>18.115512800000001</v>
      </c>
      <c r="H8" s="14">
        <f>AVERAGE(H3:H5)</f>
        <v>105.57849456000001</v>
      </c>
      <c r="I8" s="62">
        <f>AVERAGE(I3:I5)</f>
        <v>85.518580593600007</v>
      </c>
    </row>
  </sheetData>
  <mergeCells count="11">
    <mergeCell ref="D7:E7"/>
    <mergeCell ref="D8:E8"/>
    <mergeCell ref="I1:I2"/>
    <mergeCell ref="A1:A2"/>
    <mergeCell ref="A3:A5"/>
    <mergeCell ref="B1:C1"/>
    <mergeCell ref="D1:D2"/>
    <mergeCell ref="E1:E2"/>
    <mergeCell ref="F1:F2"/>
    <mergeCell ref="G1:G2"/>
    <mergeCell ref="H1:H2"/>
  </mergeCells>
  <pageMargins left="0.7" right="0.7" top="0.75" bottom="0.75" header="0.3" footer="0.3"/>
  <pageSetup orientation="portrait" r:id="rId1"/>
  <ignoredErrors>
    <ignoredError sqref="F7:H7 F8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G21" sqref="G21"/>
    </sheetView>
  </sheetViews>
  <sheetFormatPr baseColWidth="10" defaultColWidth="11.42578125" defaultRowHeight="12.75" x14ac:dyDescent="0.2"/>
  <cols>
    <col min="1" max="1" width="14.85546875" style="6" customWidth="1"/>
    <col min="2" max="2" width="9.42578125" style="3" customWidth="1"/>
    <col min="3" max="3" width="8.85546875" style="3" customWidth="1"/>
    <col min="4" max="4" width="9.7109375" style="3" customWidth="1"/>
    <col min="5" max="6" width="8.85546875" style="3" customWidth="1"/>
    <col min="7" max="7" width="9" style="3" customWidth="1"/>
    <col min="8" max="16384" width="11.42578125" style="3"/>
  </cols>
  <sheetData>
    <row r="1" spans="1:7" x14ac:dyDescent="0.2">
      <c r="A1" s="21" t="s">
        <v>1</v>
      </c>
      <c r="B1" s="22" t="s">
        <v>22</v>
      </c>
      <c r="C1" s="21" t="s">
        <v>6</v>
      </c>
      <c r="D1" s="21" t="s">
        <v>23</v>
      </c>
      <c r="E1" s="21" t="s">
        <v>8</v>
      </c>
      <c r="F1" s="21" t="s">
        <v>9</v>
      </c>
      <c r="G1" s="21" t="s">
        <v>24</v>
      </c>
    </row>
    <row r="2" spans="1:7" x14ac:dyDescent="0.2">
      <c r="A2" s="8">
        <v>1</v>
      </c>
      <c r="B2" s="19">
        <v>21</v>
      </c>
      <c r="C2" s="10">
        <v>0.45757404000000002</v>
      </c>
      <c r="D2" s="10">
        <v>2.6669827800000006</v>
      </c>
      <c r="E2" s="36">
        <v>840</v>
      </c>
      <c r="F2" s="10">
        <v>18.302961600000007</v>
      </c>
      <c r="G2" s="10">
        <v>106.67931119999999</v>
      </c>
    </row>
    <row r="3" spans="1:7" x14ac:dyDescent="0.2">
      <c r="A3" s="8">
        <v>2</v>
      </c>
      <c r="B3" s="19">
        <v>19</v>
      </c>
      <c r="C3" s="10">
        <v>0.45639594000000006</v>
      </c>
      <c r="D3" s="10">
        <v>2.5252809120000004</v>
      </c>
      <c r="E3" s="36">
        <v>760</v>
      </c>
      <c r="F3" s="10">
        <v>18.2558376</v>
      </c>
      <c r="G3" s="10">
        <v>101.01123647999999</v>
      </c>
    </row>
    <row r="4" spans="1:7" x14ac:dyDescent="0.2">
      <c r="A4" s="8">
        <v>3</v>
      </c>
      <c r="B4" s="19">
        <v>18</v>
      </c>
      <c r="C4" s="10">
        <v>0.44469348000000009</v>
      </c>
      <c r="D4" s="10">
        <v>2.726123400000001</v>
      </c>
      <c r="E4" s="36">
        <v>720</v>
      </c>
      <c r="F4" s="10">
        <v>17.787739200000004</v>
      </c>
      <c r="G4" s="10">
        <v>109.04493600000002</v>
      </c>
    </row>
    <row r="5" spans="1:7" x14ac:dyDescent="0.2">
      <c r="A5" s="50" t="s">
        <v>12</v>
      </c>
      <c r="B5" s="22">
        <f>SUM(B2:B4)</f>
        <v>58</v>
      </c>
      <c r="C5" s="13">
        <f>SUM(C2:C4)</f>
        <v>1.3586634600000003</v>
      </c>
      <c r="D5" s="13">
        <f>SUM(D2:D4)</f>
        <v>7.9183870920000015</v>
      </c>
      <c r="E5" s="51">
        <f t="shared" ref="E5:G5" si="0">SUM(E2:E4)</f>
        <v>2320</v>
      </c>
      <c r="F5" s="13">
        <f t="shared" si="0"/>
        <v>54.346538400000014</v>
      </c>
      <c r="G5" s="13">
        <f t="shared" si="0"/>
        <v>316.73548368000002</v>
      </c>
    </row>
    <row r="6" spans="1:7" x14ac:dyDescent="0.2">
      <c r="A6" s="49" t="s">
        <v>30</v>
      </c>
      <c r="B6" s="37">
        <f>AVERAGE(B2:B4)</f>
        <v>19.333333333333332</v>
      </c>
      <c r="C6" s="13">
        <f>AVERAGE(C2:C4)</f>
        <v>0.45288782000000011</v>
      </c>
      <c r="D6" s="13">
        <f t="shared" ref="D6:G6" si="1">AVERAGE(D2:D4)</f>
        <v>2.6394623640000003</v>
      </c>
      <c r="E6" s="51">
        <f t="shared" si="1"/>
        <v>773.33333333333337</v>
      </c>
      <c r="F6" s="13">
        <f t="shared" si="1"/>
        <v>18.115512800000005</v>
      </c>
      <c r="G6" s="13">
        <f t="shared" si="1"/>
        <v>105.57849456000001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zoomScaleNormal="100" workbookViewId="0">
      <selection activeCell="F20" sqref="F20"/>
    </sheetView>
  </sheetViews>
  <sheetFormatPr baseColWidth="10" defaultColWidth="11.42578125" defaultRowHeight="12.75" x14ac:dyDescent="0.2"/>
  <cols>
    <col min="1" max="1" width="17" style="3" customWidth="1"/>
    <col min="2" max="16384" width="11.42578125" style="3"/>
  </cols>
  <sheetData>
    <row r="1" spans="1:4" s="26" customFormat="1" ht="25.5" x14ac:dyDescent="0.25">
      <c r="A1" s="25" t="s">
        <v>25</v>
      </c>
      <c r="B1" s="25" t="s">
        <v>8</v>
      </c>
      <c r="C1" s="25" t="s">
        <v>9</v>
      </c>
      <c r="D1" s="25" t="s">
        <v>10</v>
      </c>
    </row>
    <row r="2" spans="1:4" x14ac:dyDescent="0.2">
      <c r="A2" s="28" t="s">
        <v>52</v>
      </c>
      <c r="B2" s="33">
        <v>840</v>
      </c>
      <c r="C2" s="29">
        <v>15.855655200000003</v>
      </c>
      <c r="D2" s="29">
        <v>84.384004320000017</v>
      </c>
    </row>
    <row r="3" spans="1:4" x14ac:dyDescent="0.2">
      <c r="A3" s="27" t="s">
        <v>48</v>
      </c>
      <c r="B3" s="34">
        <v>400</v>
      </c>
      <c r="C3" s="9">
        <v>3.9772656000000004</v>
      </c>
      <c r="D3" s="9">
        <v>19.3868136</v>
      </c>
    </row>
    <row r="4" spans="1:4" x14ac:dyDescent="0.2">
      <c r="A4" s="27" t="s">
        <v>49</v>
      </c>
      <c r="B4" s="34">
        <v>280</v>
      </c>
      <c r="C4" s="9">
        <v>5.7522696</v>
      </c>
      <c r="D4" s="9">
        <v>29.260234080000004</v>
      </c>
    </row>
    <row r="5" spans="1:4" x14ac:dyDescent="0.2">
      <c r="A5" s="27" t="s">
        <v>50</v>
      </c>
      <c r="B5" s="34">
        <v>120</v>
      </c>
      <c r="C5" s="9">
        <v>4.1626200000000004</v>
      </c>
      <c r="D5" s="9">
        <v>25.134056640000004</v>
      </c>
    </row>
    <row r="6" spans="1:4" x14ac:dyDescent="0.2">
      <c r="A6" s="27" t="s">
        <v>11</v>
      </c>
      <c r="B6" s="34">
        <v>40</v>
      </c>
      <c r="C6" s="9">
        <v>1.9635</v>
      </c>
      <c r="D6" s="9">
        <v>10.6029</v>
      </c>
    </row>
    <row r="7" spans="1:4" x14ac:dyDescent="0.2">
      <c r="A7" s="28" t="s">
        <v>51</v>
      </c>
      <c r="B7" s="33">
        <v>1440</v>
      </c>
      <c r="C7" s="29">
        <v>37.959952800000003</v>
      </c>
      <c r="D7" s="29">
        <v>229.80301344000003</v>
      </c>
    </row>
    <row r="8" spans="1:4" x14ac:dyDescent="0.2">
      <c r="A8" s="27" t="s">
        <v>48</v>
      </c>
      <c r="B8" s="34">
        <v>480</v>
      </c>
      <c r="C8" s="9">
        <v>5.1899232</v>
      </c>
      <c r="D8" s="9">
        <v>24.06528432</v>
      </c>
    </row>
    <row r="9" spans="1:4" x14ac:dyDescent="0.2">
      <c r="A9" s="27" t="s">
        <v>49</v>
      </c>
      <c r="B9" s="34">
        <v>520</v>
      </c>
      <c r="C9" s="9">
        <v>11.391441600000002</v>
      </c>
      <c r="D9" s="9">
        <v>61.832342880000013</v>
      </c>
    </row>
    <row r="10" spans="1:4" x14ac:dyDescent="0.2">
      <c r="A10" s="27" t="s">
        <v>50</v>
      </c>
      <c r="B10" s="34">
        <v>320</v>
      </c>
      <c r="C10" s="9">
        <v>12.085735200000002</v>
      </c>
      <c r="D10" s="9">
        <v>78.582097440000013</v>
      </c>
    </row>
    <row r="11" spans="1:4" x14ac:dyDescent="0.2">
      <c r="A11" s="27" t="s">
        <v>11</v>
      </c>
      <c r="B11" s="34">
        <v>40</v>
      </c>
      <c r="C11" s="9">
        <v>2.6420855999999997</v>
      </c>
      <c r="D11" s="9">
        <v>17.437764959999999</v>
      </c>
    </row>
    <row r="12" spans="1:4" x14ac:dyDescent="0.2">
      <c r="A12" s="27" t="s">
        <v>27</v>
      </c>
      <c r="B12" s="34">
        <v>80</v>
      </c>
      <c r="C12" s="9">
        <v>6.6507672000000007</v>
      </c>
      <c r="D12" s="9">
        <v>47.885523840000005</v>
      </c>
    </row>
    <row r="13" spans="1:4" x14ac:dyDescent="0.2">
      <c r="A13" s="28" t="s">
        <v>53</v>
      </c>
      <c r="B13" s="33">
        <v>40</v>
      </c>
      <c r="C13" s="29">
        <v>0.53093040000000002</v>
      </c>
      <c r="D13" s="29">
        <v>2.5484659199999999</v>
      </c>
    </row>
    <row r="14" spans="1:4" x14ac:dyDescent="0.2">
      <c r="A14" s="27" t="s">
        <v>48</v>
      </c>
      <c r="B14" s="34">
        <v>40</v>
      </c>
      <c r="C14" s="9">
        <v>0.53093040000000002</v>
      </c>
      <c r="D14" s="9">
        <v>2.5484659199999999</v>
      </c>
    </row>
    <row r="15" spans="1:4" x14ac:dyDescent="0.2">
      <c r="A15" s="55" t="s">
        <v>12</v>
      </c>
      <c r="B15" s="35">
        <f>SUM(B2,B7,B13)</f>
        <v>2320</v>
      </c>
      <c r="C15" s="64">
        <f>SUM(C2,C7,C13)</f>
        <v>54.346538400000007</v>
      </c>
      <c r="D15" s="64">
        <f>SUM(D2,D7,D13)</f>
        <v>316.73548368000007</v>
      </c>
    </row>
    <row r="16" spans="1:4" x14ac:dyDescent="0.2">
      <c r="A16" s="55" t="s">
        <v>30</v>
      </c>
      <c r="B16" s="54">
        <f>AVERAGE(B2,B7,B13)</f>
        <v>773.33333333333337</v>
      </c>
      <c r="C16" s="14">
        <f>AVERAGE(C2,C7,C13)</f>
        <v>18.115512800000001</v>
      </c>
      <c r="D16" s="14">
        <f>AVERAGE(D2,D7,D13)</f>
        <v>105.57849456000002</v>
      </c>
    </row>
  </sheetData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E13" sqref="E13"/>
    </sheetView>
  </sheetViews>
  <sheetFormatPr baseColWidth="10" defaultColWidth="11.42578125" defaultRowHeight="12.75" x14ac:dyDescent="0.2"/>
  <cols>
    <col min="1" max="1" width="11.85546875" style="3" customWidth="1"/>
    <col min="2" max="2" width="11.42578125" style="3"/>
    <col min="3" max="3" width="4.5703125" style="3" customWidth="1"/>
    <col min="4" max="4" width="8.140625" style="3" customWidth="1"/>
    <col min="5" max="5" width="37" style="3" bestFit="1" customWidth="1"/>
    <col min="6" max="6" width="7.85546875" style="3" customWidth="1"/>
    <col min="7" max="16384" width="11.42578125" style="3"/>
  </cols>
  <sheetData>
    <row r="1" spans="1:6" x14ac:dyDescent="0.2">
      <c r="A1" s="15" t="s">
        <v>1</v>
      </c>
      <c r="B1" s="15" t="s">
        <v>23</v>
      </c>
      <c r="D1" s="79" t="s">
        <v>31</v>
      </c>
      <c r="E1" s="79"/>
      <c r="F1" s="79"/>
    </row>
    <row r="2" spans="1:6" x14ac:dyDescent="0.2">
      <c r="A2" s="8">
        <v>1</v>
      </c>
      <c r="B2" s="10">
        <v>106.67931119999999</v>
      </c>
      <c r="D2" s="45" t="s">
        <v>32</v>
      </c>
      <c r="E2" s="45" t="s">
        <v>33</v>
      </c>
      <c r="F2" s="46">
        <v>105.57849456000001</v>
      </c>
    </row>
    <row r="3" spans="1:6" x14ac:dyDescent="0.2">
      <c r="A3" s="8">
        <v>2</v>
      </c>
      <c r="B3" s="10">
        <v>101.01123647999999</v>
      </c>
      <c r="D3" s="45" t="s">
        <v>34</v>
      </c>
      <c r="E3" s="45" t="s">
        <v>35</v>
      </c>
      <c r="F3" s="46">
        <v>4.1284294774876305</v>
      </c>
    </row>
    <row r="4" spans="1:6" x14ac:dyDescent="0.2">
      <c r="A4" s="8">
        <v>3</v>
      </c>
      <c r="B4" s="10">
        <v>109.04493600000002</v>
      </c>
      <c r="D4" s="45" t="s">
        <v>26</v>
      </c>
      <c r="E4" s="45" t="s">
        <v>36</v>
      </c>
      <c r="F4" s="46">
        <v>3.9102939426186394</v>
      </c>
    </row>
    <row r="5" spans="1:6" x14ac:dyDescent="0.2">
      <c r="A5" s="16" t="s">
        <v>30</v>
      </c>
      <c r="B5" s="17">
        <f>AVERAGE(B2:B4)</f>
        <v>105.57849456000001</v>
      </c>
      <c r="D5" s="45" t="s">
        <v>37</v>
      </c>
      <c r="E5" s="45" t="s">
        <v>38</v>
      </c>
      <c r="F5" s="46">
        <v>2.3835498701578697</v>
      </c>
    </row>
    <row r="6" spans="1:6" x14ac:dyDescent="0.2">
      <c r="D6" s="45" t="s">
        <v>39</v>
      </c>
      <c r="E6" s="45" t="s">
        <v>40</v>
      </c>
      <c r="F6" s="46">
        <v>10.256415091289313</v>
      </c>
    </row>
    <row r="7" spans="1:6" x14ac:dyDescent="0.2">
      <c r="D7" s="47" t="s">
        <v>41</v>
      </c>
      <c r="E7" s="47" t="s">
        <v>42</v>
      </c>
      <c r="F7" s="48">
        <v>9.7144926474213129</v>
      </c>
    </row>
    <row r="8" spans="1:6" x14ac:dyDescent="0.2">
      <c r="D8" s="45" t="s">
        <v>43</v>
      </c>
      <c r="E8" s="45" t="s">
        <v>44</v>
      </c>
      <c r="F8" s="46">
        <v>115.83490965128932</v>
      </c>
    </row>
    <row r="9" spans="1:6" x14ac:dyDescent="0.2">
      <c r="D9" s="45" t="s">
        <v>45</v>
      </c>
      <c r="E9" s="45" t="s">
        <v>46</v>
      </c>
      <c r="F9" s="46">
        <v>95.322079468710697</v>
      </c>
    </row>
  </sheetData>
  <mergeCells count="1">
    <mergeCell ref="D1:F1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tabSelected="1" workbookViewId="0">
      <selection activeCell="E2" sqref="E2"/>
    </sheetView>
  </sheetViews>
  <sheetFormatPr baseColWidth="10" defaultColWidth="11.42578125" defaultRowHeight="15" x14ac:dyDescent="0.25"/>
  <cols>
    <col min="1" max="1" width="12.42578125" style="65" bestFit="1" customWidth="1"/>
    <col min="2" max="2" width="9.85546875" bestFit="1" customWidth="1"/>
    <col min="3" max="3" width="9.5703125" bestFit="1" customWidth="1"/>
    <col min="4" max="4" width="10.5703125" bestFit="1" customWidth="1"/>
    <col min="5" max="5" width="18.42578125" bestFit="1" customWidth="1"/>
    <col min="6" max="6" width="15" bestFit="1" customWidth="1"/>
    <col min="7" max="7" width="20.28515625" bestFit="1" customWidth="1"/>
    <col min="8" max="8" width="5.140625" bestFit="1" customWidth="1"/>
    <col min="9" max="9" width="10.85546875" bestFit="1" customWidth="1"/>
    <col min="10" max="10" width="17.28515625" bestFit="1" customWidth="1"/>
    <col min="11" max="11" width="10.42578125" bestFit="1" customWidth="1"/>
    <col min="12" max="12" width="12" bestFit="1" customWidth="1"/>
  </cols>
  <sheetData>
    <row r="1" spans="1:12" x14ac:dyDescent="0.25">
      <c r="A1" s="65" t="s">
        <v>73</v>
      </c>
      <c r="B1" s="66" t="s">
        <v>63</v>
      </c>
      <c r="C1" s="65" t="s">
        <v>32</v>
      </c>
      <c r="D1" s="65" t="s">
        <v>64</v>
      </c>
      <c r="E1" s="65" t="s">
        <v>65</v>
      </c>
      <c r="F1" s="65" t="s">
        <v>66</v>
      </c>
      <c r="G1" s="65" t="s">
        <v>67</v>
      </c>
      <c r="H1" s="65" t="s">
        <v>68</v>
      </c>
      <c r="I1" s="65" t="s">
        <v>69</v>
      </c>
      <c r="J1" s="65" t="s">
        <v>70</v>
      </c>
      <c r="K1" s="65" t="s">
        <v>71</v>
      </c>
      <c r="L1" s="65" t="s">
        <v>72</v>
      </c>
    </row>
    <row r="2" spans="1:12" x14ac:dyDescent="0.25">
      <c r="A2" s="65" t="s">
        <v>74</v>
      </c>
      <c r="B2" s="67">
        <v>1</v>
      </c>
      <c r="C2" s="68">
        <v>400998</v>
      </c>
      <c r="D2" s="68">
        <v>1690086</v>
      </c>
      <c r="E2" s="69">
        <f>250/10000</f>
        <v>2.5000000000000001E-2</v>
      </c>
      <c r="F2" s="69">
        <v>0.81</v>
      </c>
      <c r="G2" s="70">
        <v>42309</v>
      </c>
      <c r="H2" s="69">
        <v>2015</v>
      </c>
      <c r="I2" s="69">
        <v>0</v>
      </c>
      <c r="J2" s="69" t="s">
        <v>61</v>
      </c>
      <c r="K2" s="69">
        <v>0</v>
      </c>
      <c r="L2" s="69" t="s">
        <v>62</v>
      </c>
    </row>
    <row r="3" spans="1:12" x14ac:dyDescent="0.25">
      <c r="A3" s="65" t="s">
        <v>74</v>
      </c>
      <c r="B3" s="67">
        <v>2</v>
      </c>
      <c r="C3" s="68">
        <v>400944</v>
      </c>
      <c r="D3" s="68">
        <v>1690105</v>
      </c>
      <c r="E3" s="69">
        <f t="shared" ref="E3:E4" si="0">250/10000</f>
        <v>2.5000000000000001E-2</v>
      </c>
      <c r="F3" s="69">
        <v>0.81</v>
      </c>
      <c r="G3" s="70">
        <v>42309</v>
      </c>
      <c r="H3" s="69">
        <v>2015</v>
      </c>
      <c r="I3" s="69">
        <v>0</v>
      </c>
      <c r="J3" s="69" t="s">
        <v>61</v>
      </c>
      <c r="K3" s="69">
        <v>0</v>
      </c>
      <c r="L3" s="69" t="s">
        <v>62</v>
      </c>
    </row>
    <row r="4" spans="1:12" x14ac:dyDescent="0.25">
      <c r="A4" s="65" t="s">
        <v>74</v>
      </c>
      <c r="B4" s="67">
        <v>3</v>
      </c>
      <c r="C4" s="68">
        <v>400974</v>
      </c>
      <c r="D4" s="68">
        <v>1690063</v>
      </c>
      <c r="E4" s="69">
        <f t="shared" si="0"/>
        <v>2.5000000000000001E-2</v>
      </c>
      <c r="F4" s="69">
        <v>0.81</v>
      </c>
      <c r="G4" s="70">
        <v>42309</v>
      </c>
      <c r="H4" s="69">
        <v>2015</v>
      </c>
      <c r="I4" s="69">
        <v>0</v>
      </c>
      <c r="J4" s="69" t="s">
        <v>61</v>
      </c>
      <c r="K4" s="69">
        <v>0</v>
      </c>
      <c r="L4" s="69" t="s">
        <v>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BASE</vt:lpstr>
      <vt:lpstr>BASE_ANÁLISIS</vt:lpstr>
      <vt:lpstr>TD</vt:lpstr>
      <vt:lpstr>CUADRO 2</vt:lpstr>
      <vt:lpstr>RESUMEN DE INVENTARIO</vt:lpstr>
      <vt:lpstr>ANEXO 3 </vt:lpstr>
      <vt:lpstr>ANEXO 4</vt:lpstr>
      <vt:lpstr>ESTADISTICA</vt:lpstr>
      <vt:lpstr>Coordenadas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AGRICOLA-FCA</dc:creator>
  <cp:lastModifiedBy>DangerGo</cp:lastModifiedBy>
  <dcterms:created xsi:type="dcterms:W3CDTF">2013-02-08T15:35:40Z</dcterms:created>
  <dcterms:modified xsi:type="dcterms:W3CDTF">2017-03-27T00:11:42Z</dcterms:modified>
</cp:coreProperties>
</file>