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codeName="ThisWorkbook"/>
  <bookViews>
    <workbookView xWindow="-120" yWindow="-120" windowWidth="28920" windowHeight="14616"/>
  </bookViews>
  <sheets>
    <sheet name="ProjectSchedule" sheetId="11" r:id="rId1"/>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c r="H7" l="1"/>
  <c r="E9" l="1"/>
  <c r="F9" s="1"/>
  <c r="E10" s="1"/>
  <c r="F10" s="1"/>
  <c r="E11" s="1"/>
  <c r="F11" s="1"/>
  <c r="E12" s="1"/>
  <c r="F12" s="1"/>
  <c r="E13" s="1"/>
  <c r="F13" s="1"/>
  <c r="I5" l="1"/>
  <c r="H8"/>
  <c r="I6" l="1"/>
  <c r="H9" l="1"/>
  <c r="H10"/>
  <c r="H13"/>
  <c r="J5"/>
  <c r="K5" s="1"/>
  <c r="L5" s="1"/>
  <c r="M5" s="1"/>
  <c r="N5" s="1"/>
  <c r="O5" s="1"/>
  <c r="P5" s="1"/>
  <c r="I4"/>
  <c r="H11" l="1"/>
  <c r="H12"/>
  <c r="P4"/>
  <c r="Q5"/>
  <c r="R5" s="1"/>
  <c r="S5" s="1"/>
  <c r="T5" s="1"/>
  <c r="U5" s="1"/>
  <c r="V5" s="1"/>
  <c r="W5" s="1"/>
  <c r="J6"/>
  <c r="W4" l="1"/>
  <c r="X5"/>
  <c r="Y5" s="1"/>
  <c r="Z5" s="1"/>
  <c r="AA5" s="1"/>
  <c r="AB5" s="1"/>
  <c r="AC5" s="1"/>
  <c r="AD5" s="1"/>
  <c r="K6"/>
  <c r="AE5" l="1"/>
  <c r="AF5" s="1"/>
  <c r="AG5" s="1"/>
  <c r="AH5" s="1"/>
  <c r="AI5" s="1"/>
  <c r="AJ5" s="1"/>
  <c r="AD4"/>
  <c r="L6"/>
  <c r="AK5" l="1"/>
  <c r="AL5" s="1"/>
  <c r="AM5" s="1"/>
  <c r="AN5" s="1"/>
  <c r="AO5" s="1"/>
  <c r="AP5" s="1"/>
  <c r="AQ5" s="1"/>
  <c r="M6"/>
  <c r="AR5" l="1"/>
  <c r="AS5" s="1"/>
  <c r="AK4"/>
  <c r="N6"/>
  <c r="AT5" l="1"/>
  <c r="AS6"/>
  <c r="AR4"/>
  <c r="O6"/>
  <c r="AT6" l="1"/>
  <c r="P6" l="1"/>
  <c r="R6" l="1"/>
  <c r="S6" l="1"/>
  <c r="AR6"/>
  <c r="AU5" s="1"/>
  <c r="AV5" s="1"/>
  <c r="AQ6"/>
  <c r="AP6"/>
  <c r="AO6"/>
  <c r="AN6"/>
  <c r="AM6"/>
  <c r="AL6"/>
  <c r="AK6"/>
  <c r="AJ6"/>
  <c r="AI6"/>
  <c r="AH6"/>
  <c r="AG6"/>
  <c r="AF6"/>
  <c r="AE6"/>
  <c r="AD6"/>
  <c r="AC6"/>
  <c r="AB6"/>
  <c r="AA6"/>
  <c r="Z6"/>
  <c r="Y6"/>
  <c r="X6"/>
  <c r="W6"/>
  <c r="V6"/>
  <c r="U6"/>
  <c r="T6"/>
  <c r="Q6"/>
  <c r="AW5" l="1"/>
  <c r="AX5" s="1"/>
  <c r="AV6"/>
  <c r="AU6"/>
  <c r="AW6" l="1"/>
  <c r="AY5"/>
  <c r="AZ5" l="1"/>
  <c r="AY6"/>
  <c r="AY4"/>
  <c r="AX6" s="1"/>
  <c r="BA5" l="1"/>
  <c r="AZ6"/>
  <c r="BB5" l="1"/>
  <c r="BA6"/>
  <c r="BB6" l="1"/>
  <c r="BC5"/>
  <c r="BD5" l="1"/>
  <c r="BC6"/>
  <c r="BE5" l="1"/>
  <c r="BD6"/>
  <c r="BF5" l="1"/>
  <c r="BF4" l="1"/>
  <c r="BE6" s="1"/>
  <c r="BF6"/>
  <c r="BG5"/>
  <c r="BG6" l="1"/>
  <c r="BH5"/>
  <c r="BI5" l="1"/>
  <c r="BH6"/>
  <c r="BJ5" l="1"/>
  <c r="BI6"/>
  <c r="BK5" l="1"/>
  <c r="BJ6"/>
  <c r="BL5" l="1"/>
  <c r="BL6" s="1"/>
  <c r="BK6"/>
</calcChain>
</file>

<file path=xl/sharedStrings.xml><?xml version="1.0" encoding="utf-8"?>
<sst xmlns="http://schemas.openxmlformats.org/spreadsheetml/2006/main" count="32" uniqueCount="26">
  <si>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</si>
  <si>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</si>
  <si>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</si>
  <si>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</si>
  <si>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</si>
  <si>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</si>
  <si>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</si>
  <si>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</si>
  <si>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</si>
  <si>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</si>
  <si>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TAREA</t>
  </si>
  <si>
    <t>Título de la fase 1</t>
  </si>
  <si>
    <t>Inicio del proyecto:</t>
  </si>
  <si>
    <t>Semana para mostrar:</t>
  </si>
  <si>
    <t>ASIGNADO
A</t>
  </si>
  <si>
    <t>PROGRESO</t>
  </si>
  <si>
    <t>INICIO</t>
  </si>
  <si>
    <t>FIN</t>
  </si>
  <si>
    <t>DÍAS</t>
  </si>
  <si>
    <t>Análisis y revisión de insumos</t>
  </si>
  <si>
    <t>Desarrollo del formulario en KoBoToolbox</t>
  </si>
  <si>
    <t>Integración de componentes adicionales</t>
  </si>
  <si>
    <t>Pruebas y validación</t>
  </si>
  <si>
    <t>Documentación y capacitación</t>
  </si>
  <si>
    <t>Data Intelligence</t>
  </si>
  <si>
    <t>Consultoría para migrar el Formulario Modelo para la caracterización de asentamientos humanos para la región SICA a una plataforma digital</t>
  </si>
</sst>
</file>

<file path=xl/styles.xml><?xml version="1.0" encoding="utf-8"?>
<styleSheet xmlns="http://schemas.openxmlformats.org/spreadsheetml/2006/main">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s>
  <fonts count="30">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8"/>
      <color theme="1" tint="0.34998626667073579"/>
      <name val="Calibri"/>
      <family val="2"/>
      <scheme val="major"/>
    </font>
  </fonts>
  <fills count="38">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70"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7"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8" fillId="0" borderId="0" applyNumberFormat="0" applyFill="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11" applyNumberFormat="0" applyAlignment="0" applyProtection="0"/>
    <xf numFmtId="0" fontId="23" fillId="11" borderId="12" applyNumberFormat="0" applyAlignment="0" applyProtection="0"/>
    <xf numFmtId="0" fontId="24" fillId="11" borderId="11" applyNumberFormat="0" applyAlignment="0" applyProtection="0"/>
    <xf numFmtId="0" fontId="25" fillId="0" borderId="13" applyNumberFormat="0" applyFill="0" applyAlignment="0" applyProtection="0"/>
    <xf numFmtId="0" fontId="26" fillId="12" borderId="14" applyNumberFormat="0" applyAlignment="0" applyProtection="0"/>
    <xf numFmtId="0" fontId="27" fillId="0" borderId="0" applyNumberFormat="0" applyFill="0" applyBorder="0" applyAlignment="0" applyProtection="0"/>
    <xf numFmtId="0" fontId="7" fillId="13" borderId="15" applyNumberFormat="0" applyFont="0" applyAlignment="0" applyProtection="0"/>
    <xf numFmtId="0" fontId="28" fillId="0" borderId="0" applyNumberFormat="0" applyFill="0" applyBorder="0" applyAlignment="0" applyProtection="0"/>
    <xf numFmtId="0" fontId="5" fillId="0" borderId="16" applyNumberFormat="0" applyFill="0" applyAlignment="0" applyProtection="0"/>
    <xf numFmtId="0" fontId="14"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1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4"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cellStyleXfs>
  <cellXfs count="4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0" fontId="10" fillId="5"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2"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0" fillId="0" borderId="0" xfId="0" applyAlignment="1">
      <alignment wrapText="1"/>
    </xf>
    <xf numFmtId="0" fontId="8" fillId="0" borderId="0" xfId="6"/>
    <xf numFmtId="0" fontId="8" fillId="0" borderId="0" xfId="7">
      <alignment vertical="top"/>
    </xf>
    <xf numFmtId="0" fontId="7" fillId="4" borderId="2" xfId="11" applyFill="1">
      <alignment horizontal="center" vertical="center"/>
    </xf>
    <xf numFmtId="0" fontId="7" fillId="2" borderId="2" xfId="11" applyFill="1">
      <alignment horizontal="center" vertical="center"/>
    </xf>
    <xf numFmtId="0" fontId="7" fillId="2"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2" borderId="2" xfId="10" applyFill="1">
      <alignment horizontal="center" vertical="center"/>
    </xf>
    <xf numFmtId="169" fontId="9" fillId="3" borderId="6" xfId="0" applyNumberFormat="1" applyFont="1" applyFill="1" applyBorder="1" applyAlignment="1">
      <alignment horizontal="center" vertical="center"/>
    </xf>
    <xf numFmtId="169" fontId="9" fillId="3" borderId="0" xfId="0" applyNumberFormat="1" applyFont="1" applyFill="1" applyAlignment="1">
      <alignment horizontal="center" vertical="center"/>
    </xf>
    <xf numFmtId="169" fontId="9" fillId="3" borderId="7" xfId="0" applyNumberFormat="1" applyFont="1" applyFill="1" applyBorder="1" applyAlignment="1">
      <alignment horizontal="center" vertical="center"/>
    </xf>
    <xf numFmtId="0" fontId="7" fillId="0" borderId="0" xfId="8">
      <alignment horizontal="right" indent="1"/>
    </xf>
    <xf numFmtId="0" fontId="7" fillId="0" borderId="7" xfId="8" applyBorder="1">
      <alignment horizontal="right" indent="1"/>
    </xf>
    <xf numFmtId="171" fontId="0" fillId="3" borderId="4" xfId="0" applyNumberFormat="1" applyFill="1" applyBorder="1" applyAlignment="1">
      <alignment horizontal="left" vertical="center" wrapText="1" indent="1"/>
    </xf>
    <xf numFmtId="171" fontId="0" fillId="3" borderId="1" xfId="0" applyNumberFormat="1" applyFill="1" applyBorder="1" applyAlignment="1">
      <alignment horizontal="left" vertical="center" wrapText="1" indent="1"/>
    </xf>
    <xf numFmtId="171" fontId="0" fillId="3" borderId="5" xfId="0" applyNumberFormat="1" applyFill="1" applyBorder="1" applyAlignment="1">
      <alignment horizontal="left" vertical="center" wrapText="1" indent="1"/>
    </xf>
    <xf numFmtId="170" fontId="7" fillId="0" borderId="3" xfId="9">
      <alignment horizontal="center" vertical="center"/>
    </xf>
    <xf numFmtId="0" fontId="29" fillId="0" borderId="0" xfId="5" applyFont="1" applyAlignment="1">
      <alignment horizontal="left"/>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a" xfId="18" builtinId="26" customBuiltin="1"/>
    <cellStyle name="Cálculo" xfId="23" builtinId="22" customBuiltin="1"/>
    <cellStyle name="Celda de comprobación" xfId="25" builtinId="23" customBuiltin="1"/>
    <cellStyle name="Celda vinculada" xfId="24" builtinId="24"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cellStyle name="Hipervínculo" xfId="1" builtinId="8" customBuiltin="1"/>
    <cellStyle name="Hipervínculo visitado" xfId="13" builtinId="9" customBuiltin="1"/>
    <cellStyle name="Incorrecto" xfId="19" builtinId="27" customBuiltin="1"/>
    <cellStyle name="Inicio del proyecto" xfId="9"/>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cellStyle name="Normal" xfId="0" builtinId="0" customBuiltin="1"/>
    <cellStyle name="Notas" xfId="27" builtinId="10" customBuiltin="1"/>
    <cellStyle name="Porcentual" xfId="2" builtinId="5" customBuiltin="1"/>
    <cellStyle name="Salida" xfId="22" builtinId="21" customBuiltin="1"/>
    <cellStyle name="Tarea" xfId="12"/>
    <cellStyle name="Texto de advertencia"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otal" xfId="29" builtinId="25" customBuiltin="1"/>
    <cellStyle name="zTextoOculto"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L16"/>
  <sheetViews>
    <sheetView showGridLines="0" tabSelected="1" showRuler="0" zoomScalePageLayoutView="70" workbookViewId="0">
      <pane ySplit="6" topLeftCell="A7" activePane="bottomLeft" state="frozen"/>
      <selection pane="bottomLeft" activeCell="B3" sqref="B3"/>
    </sheetView>
  </sheetViews>
  <sheetFormatPr baseColWidth="10" defaultColWidth="9.109375" defaultRowHeight="30" customHeight="1"/>
  <cols>
    <col min="1" max="1" width="2.6640625" style="20" customWidth="1"/>
    <col min="2" max="2" width="43.5546875" customWidth="1"/>
    <col min="3" max="3" width="30.6640625" customWidth="1"/>
    <col min="4" max="4" width="10.6640625" customWidth="1"/>
    <col min="5" max="5" width="10.44140625" style="5" customWidth="1"/>
    <col min="6" max="6" width="10.44140625" customWidth="1"/>
    <col min="7" max="7" width="3.109375" customWidth="1"/>
    <col min="8" max="8" width="6.109375" hidden="1" customWidth="1"/>
    <col min="9" max="64" width="3.109375" customWidth="1"/>
    <col min="69" max="70" width="10.33203125"/>
  </cols>
  <sheetData>
    <row r="1" spans="1:64" ht="30" customHeight="1">
      <c r="A1" s="21" t="s">
        <v>0</v>
      </c>
      <c r="B1" s="44" t="s">
        <v>25</v>
      </c>
      <c r="C1" s="1"/>
      <c r="D1" s="2"/>
      <c r="E1" s="4"/>
      <c r="F1" s="19"/>
      <c r="H1" s="2"/>
      <c r="I1" s="30"/>
    </row>
    <row r="2" spans="1:64" ht="30" customHeight="1">
      <c r="A2" s="20" t="s">
        <v>1</v>
      </c>
      <c r="B2" s="24" t="s">
        <v>24</v>
      </c>
      <c r="I2" s="31"/>
    </row>
    <row r="3" spans="1:64" ht="30" customHeight="1">
      <c r="A3" s="20" t="s">
        <v>2</v>
      </c>
      <c r="B3" s="25" t="s">
        <v>24</v>
      </c>
      <c r="C3" s="38" t="s">
        <v>12</v>
      </c>
      <c r="D3" s="39"/>
      <c r="E3" s="43">
        <f>DATE(2024,2,19)</f>
        <v>45341</v>
      </c>
      <c r="F3" s="43"/>
    </row>
    <row r="4" spans="1:64" ht="30" customHeight="1">
      <c r="A4" s="21" t="s">
        <v>3</v>
      </c>
      <c r="C4" s="38" t="s">
        <v>13</v>
      </c>
      <c r="D4" s="39"/>
      <c r="E4" s="7">
        <v>1</v>
      </c>
      <c r="I4" s="40">
        <f>I5</f>
        <v>45341</v>
      </c>
      <c r="J4" s="41"/>
      <c r="K4" s="41"/>
      <c r="L4" s="41"/>
      <c r="M4" s="41"/>
      <c r="N4" s="41"/>
      <c r="O4" s="42"/>
      <c r="P4" s="40">
        <f>P5</f>
        <v>45348</v>
      </c>
      <c r="Q4" s="41"/>
      <c r="R4" s="41"/>
      <c r="S4" s="41"/>
      <c r="T4" s="41"/>
      <c r="U4" s="41"/>
      <c r="V4" s="42"/>
      <c r="W4" s="40">
        <f>W5</f>
        <v>45355</v>
      </c>
      <c r="X4" s="41"/>
      <c r="Y4" s="41"/>
      <c r="Z4" s="41"/>
      <c r="AA4" s="41"/>
      <c r="AB4" s="41"/>
      <c r="AC4" s="42"/>
      <c r="AD4" s="40">
        <f>AD5</f>
        <v>45362</v>
      </c>
      <c r="AE4" s="41"/>
      <c r="AF4" s="41"/>
      <c r="AG4" s="41"/>
      <c r="AH4" s="41"/>
      <c r="AI4" s="41"/>
      <c r="AJ4" s="42"/>
      <c r="AK4" s="40">
        <f>AK5</f>
        <v>45369</v>
      </c>
      <c r="AL4" s="41"/>
      <c r="AM4" s="41"/>
      <c r="AN4" s="41"/>
      <c r="AO4" s="41"/>
      <c r="AP4" s="41"/>
      <c r="AQ4" s="42"/>
      <c r="AR4" s="40">
        <f>AR5</f>
        <v>45376</v>
      </c>
      <c r="AS4" s="41"/>
      <c r="AT4" s="41"/>
      <c r="AU4" s="41"/>
      <c r="AV4" s="41"/>
      <c r="AW4" s="41"/>
      <c r="AX4" s="42"/>
      <c r="AY4" s="40">
        <f>AY5</f>
        <v>45383</v>
      </c>
      <c r="AZ4" s="41"/>
      <c r="BA4" s="41"/>
      <c r="BB4" s="41"/>
      <c r="BC4" s="41"/>
      <c r="BD4" s="41"/>
      <c r="BE4" s="42"/>
      <c r="BF4" s="40">
        <f>BF5</f>
        <v>45390</v>
      </c>
      <c r="BG4" s="41"/>
      <c r="BH4" s="41"/>
      <c r="BI4" s="41"/>
      <c r="BJ4" s="41"/>
      <c r="BK4" s="41"/>
      <c r="BL4" s="42"/>
    </row>
    <row r="5" spans="1:64" ht="15" customHeight="1">
      <c r="A5" s="21" t="s">
        <v>4</v>
      </c>
      <c r="B5" s="29"/>
      <c r="C5" s="29"/>
      <c r="D5" s="29"/>
      <c r="E5" s="29"/>
      <c r="F5" s="29"/>
      <c r="G5" s="29"/>
      <c r="I5" s="35">
        <f>Inicio_del_proyecto-WEEKDAY(Inicio_del_proyecto,1)+2+7*(Semana_para_mostrar-1)</f>
        <v>45341</v>
      </c>
      <c r="J5" s="36">
        <f>I5+1</f>
        <v>45342</v>
      </c>
      <c r="K5" s="36">
        <f t="shared" ref="K5:AX5" si="0">J5+1</f>
        <v>45343</v>
      </c>
      <c r="L5" s="36">
        <f t="shared" si="0"/>
        <v>45344</v>
      </c>
      <c r="M5" s="36">
        <f t="shared" si="0"/>
        <v>45345</v>
      </c>
      <c r="N5" s="36">
        <f t="shared" si="0"/>
        <v>45346</v>
      </c>
      <c r="O5" s="37">
        <f t="shared" si="0"/>
        <v>45347</v>
      </c>
      <c r="P5" s="35">
        <f>O5+1</f>
        <v>45348</v>
      </c>
      <c r="Q5" s="36">
        <f>P5+1</f>
        <v>45349</v>
      </c>
      <c r="R5" s="36">
        <f t="shared" si="0"/>
        <v>45350</v>
      </c>
      <c r="S5" s="36">
        <f t="shared" si="0"/>
        <v>45351</v>
      </c>
      <c r="T5" s="36">
        <f t="shared" si="0"/>
        <v>45352</v>
      </c>
      <c r="U5" s="36">
        <f t="shared" si="0"/>
        <v>45353</v>
      </c>
      <c r="V5" s="37">
        <f t="shared" si="0"/>
        <v>45354</v>
      </c>
      <c r="W5" s="35">
        <f>V5+1</f>
        <v>45355</v>
      </c>
      <c r="X5" s="36">
        <f>W5+1</f>
        <v>45356</v>
      </c>
      <c r="Y5" s="36">
        <f t="shared" si="0"/>
        <v>45357</v>
      </c>
      <c r="Z5" s="36">
        <f t="shared" si="0"/>
        <v>45358</v>
      </c>
      <c r="AA5" s="36">
        <f t="shared" si="0"/>
        <v>45359</v>
      </c>
      <c r="AB5" s="36">
        <f t="shared" si="0"/>
        <v>45360</v>
      </c>
      <c r="AC5" s="37">
        <f t="shared" si="0"/>
        <v>45361</v>
      </c>
      <c r="AD5" s="35">
        <f>AC5+1</f>
        <v>45362</v>
      </c>
      <c r="AE5" s="36">
        <f>AD5+1</f>
        <v>45363</v>
      </c>
      <c r="AF5" s="36">
        <f t="shared" si="0"/>
        <v>45364</v>
      </c>
      <c r="AG5" s="36">
        <f t="shared" si="0"/>
        <v>45365</v>
      </c>
      <c r="AH5" s="36">
        <f t="shared" si="0"/>
        <v>45366</v>
      </c>
      <c r="AI5" s="36">
        <f t="shared" si="0"/>
        <v>45367</v>
      </c>
      <c r="AJ5" s="37">
        <f t="shared" si="0"/>
        <v>45368</v>
      </c>
      <c r="AK5" s="35">
        <f>AJ5+1</f>
        <v>45369</v>
      </c>
      <c r="AL5" s="36">
        <f>AK5+1</f>
        <v>45370</v>
      </c>
      <c r="AM5" s="36">
        <f t="shared" si="0"/>
        <v>45371</v>
      </c>
      <c r="AN5" s="36">
        <f t="shared" si="0"/>
        <v>45372</v>
      </c>
      <c r="AO5" s="36">
        <f t="shared" si="0"/>
        <v>45373</v>
      </c>
      <c r="AP5" s="36">
        <f t="shared" si="0"/>
        <v>45374</v>
      </c>
      <c r="AQ5" s="37">
        <f t="shared" si="0"/>
        <v>45375</v>
      </c>
      <c r="AR5" s="35">
        <f>AQ5+1</f>
        <v>45376</v>
      </c>
      <c r="AS5" s="36">
        <f>AR5+1</f>
        <v>45377</v>
      </c>
      <c r="AT5" s="36">
        <f t="shared" si="0"/>
        <v>45378</v>
      </c>
      <c r="AU5" s="36">
        <f t="shared" si="0"/>
        <v>45379</v>
      </c>
      <c r="AV5" s="36">
        <f t="shared" si="0"/>
        <v>45380</v>
      </c>
      <c r="AW5" s="36">
        <f t="shared" si="0"/>
        <v>45381</v>
      </c>
      <c r="AX5" s="37">
        <f t="shared" si="0"/>
        <v>45382</v>
      </c>
      <c r="AY5" s="35">
        <f>AX5+1</f>
        <v>45383</v>
      </c>
      <c r="AZ5" s="36">
        <f>AY5+1</f>
        <v>45384</v>
      </c>
      <c r="BA5" s="36">
        <f t="shared" ref="BA5:BE5" si="1">AZ5+1</f>
        <v>45385</v>
      </c>
      <c r="BB5" s="36">
        <f t="shared" si="1"/>
        <v>45386</v>
      </c>
      <c r="BC5" s="36">
        <f t="shared" si="1"/>
        <v>45387</v>
      </c>
      <c r="BD5" s="36">
        <f t="shared" si="1"/>
        <v>45388</v>
      </c>
      <c r="BE5" s="37">
        <f t="shared" si="1"/>
        <v>45389</v>
      </c>
      <c r="BF5" s="35">
        <f>BE5+1</f>
        <v>45390</v>
      </c>
      <c r="BG5" s="36">
        <f>BF5+1</f>
        <v>45391</v>
      </c>
      <c r="BH5" s="36">
        <f t="shared" ref="BH5:BL5" si="2">BG5+1</f>
        <v>45392</v>
      </c>
      <c r="BI5" s="36">
        <f t="shared" si="2"/>
        <v>45393</v>
      </c>
      <c r="BJ5" s="36">
        <f t="shared" si="2"/>
        <v>45394</v>
      </c>
      <c r="BK5" s="36">
        <f t="shared" si="2"/>
        <v>45395</v>
      </c>
      <c r="BL5" s="37">
        <f t="shared" si="2"/>
        <v>45396</v>
      </c>
    </row>
    <row r="6" spans="1:64" ht="30" customHeight="1" thickBot="1">
      <c r="A6" s="21" t="s">
        <v>5</v>
      </c>
      <c r="B6" s="8" t="s">
        <v>10</v>
      </c>
      <c r="C6" s="9" t="s">
        <v>14</v>
      </c>
      <c r="D6" s="9" t="s">
        <v>15</v>
      </c>
      <c r="E6" s="9" t="s">
        <v>16</v>
      </c>
      <c r="F6" s="9" t="s">
        <v>17</v>
      </c>
      <c r="G6" s="9"/>
      <c r="H6" s="9" t="s">
        <v>18</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c r="A7" s="20" t="s">
        <v>6</v>
      </c>
      <c r="C7" s="23"/>
      <c r="E7"/>
      <c r="H7" t="str">
        <f>IF(OR(ISBLANK(task_start),ISBLANK(task_end)),"",task_end-task_start+1)</f>
        <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row>
    <row r="8" spans="1:64" s="3" customFormat="1" ht="30" customHeight="1" thickBot="1">
      <c r="A8" s="21" t="s">
        <v>7</v>
      </c>
      <c r="B8" s="14" t="s">
        <v>11</v>
      </c>
      <c r="C8" s="26"/>
      <c r="D8" s="15"/>
      <c r="E8" s="32"/>
      <c r="F8" s="33"/>
      <c r="G8" s="13"/>
      <c r="H8" s="13" t="str">
        <f t="shared" ref="H8:H13" si="6">IF(OR(ISBLANK(task_start),ISBLANK(task_end)),"",task_end-task_start+1)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row>
    <row r="9" spans="1:64" s="3" customFormat="1" ht="30" customHeight="1" thickBot="1">
      <c r="A9" s="21" t="s">
        <v>8</v>
      </c>
      <c r="B9" s="28" t="s">
        <v>19</v>
      </c>
      <c r="C9" s="27" t="s">
        <v>24</v>
      </c>
      <c r="D9" s="16">
        <v>0</v>
      </c>
      <c r="E9" s="34">
        <f>Inicio_del_proyecto</f>
        <v>45341</v>
      </c>
      <c r="F9" s="34">
        <f>E9+4</f>
        <v>45345</v>
      </c>
      <c r="G9" s="13"/>
      <c r="H9" s="13">
        <f t="shared" si="6"/>
        <v>5</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row>
    <row r="10" spans="1:64" s="3" customFormat="1" ht="30" customHeight="1" thickBot="1">
      <c r="A10" s="21" t="s">
        <v>9</v>
      </c>
      <c r="B10" s="28" t="s">
        <v>20</v>
      </c>
      <c r="C10" s="27" t="s">
        <v>24</v>
      </c>
      <c r="D10" s="16">
        <v>0</v>
      </c>
      <c r="E10" s="34">
        <f>F9+3</f>
        <v>45348</v>
      </c>
      <c r="F10" s="34">
        <f>E10+18</f>
        <v>45366</v>
      </c>
      <c r="G10" s="13"/>
      <c r="H10" s="13">
        <f t="shared" si="6"/>
        <v>19</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row>
    <row r="11" spans="1:64" s="3" customFormat="1" ht="30" customHeight="1" thickBot="1">
      <c r="A11" s="20"/>
      <c r="B11" s="28" t="s">
        <v>21</v>
      </c>
      <c r="C11" s="27" t="s">
        <v>24</v>
      </c>
      <c r="D11" s="16">
        <v>0</v>
      </c>
      <c r="E11" s="34">
        <f>F10+3</f>
        <v>45369</v>
      </c>
      <c r="F11" s="34">
        <f>E11+8</f>
        <v>45377</v>
      </c>
      <c r="G11" s="13"/>
      <c r="H11" s="13">
        <f t="shared" si="6"/>
        <v>9</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row>
    <row r="12" spans="1:64" s="3" customFormat="1" ht="30" customHeight="1" thickBot="1">
      <c r="A12" s="20"/>
      <c r="B12" s="28" t="s">
        <v>22</v>
      </c>
      <c r="C12" s="27" t="s">
        <v>24</v>
      </c>
      <c r="D12" s="16">
        <v>0</v>
      </c>
      <c r="E12" s="34">
        <f>F11+1</f>
        <v>45378</v>
      </c>
      <c r="F12" s="34">
        <f>E12+8</f>
        <v>45386</v>
      </c>
      <c r="G12" s="13"/>
      <c r="H12" s="13">
        <f t="shared" si="6"/>
        <v>9</v>
      </c>
      <c r="I12" s="17"/>
      <c r="J12" s="17"/>
      <c r="K12" s="17"/>
      <c r="L12" s="17"/>
      <c r="M12" s="17"/>
      <c r="N12" s="17"/>
      <c r="O12" s="17"/>
      <c r="P12" s="17"/>
      <c r="Q12" s="17"/>
      <c r="R12" s="17"/>
      <c r="S12" s="17"/>
      <c r="T12" s="17"/>
      <c r="U12" s="17"/>
      <c r="V12" s="17"/>
      <c r="W12" s="17"/>
      <c r="X12" s="17"/>
      <c r="Y12" s="18"/>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row>
    <row r="13" spans="1:64" s="3" customFormat="1" ht="30" customHeight="1" thickBot="1">
      <c r="A13" s="20"/>
      <c r="B13" s="28" t="s">
        <v>23</v>
      </c>
      <c r="C13" s="27" t="s">
        <v>24</v>
      </c>
      <c r="D13" s="16">
        <v>0</v>
      </c>
      <c r="E13" s="34">
        <f>F12+1</f>
        <v>45387</v>
      </c>
      <c r="F13" s="34">
        <f>E13+6</f>
        <v>45393</v>
      </c>
      <c r="G13" s="13"/>
      <c r="H13" s="13">
        <f t="shared" si="6"/>
        <v>7</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row>
    <row r="14" spans="1:64" ht="30" customHeight="1">
      <c r="G14" s="6"/>
    </row>
    <row r="15" spans="1:64" ht="30" customHeight="1">
      <c r="C15" s="11"/>
      <c r="F15" s="22"/>
    </row>
    <row r="16" spans="1:64" ht="30" customHeight="1">
      <c r="C16"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1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3">
    <cfRule type="expression" dxfId="2" priority="33">
      <formula>AND(TODAY()&gt;=I$5,TODAY()&lt;J$5)</formula>
    </cfRule>
  </conditionalFormatting>
  <conditionalFormatting sqref="I7:BL1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2021-12-14T20:18:50Z</dcterms:created>
  <dcterms:modified xsi:type="dcterms:W3CDTF">2024-02-08T19:01:49Z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