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1dc02b556c98ec/Documents/"/>
    </mc:Choice>
  </mc:AlternateContent>
  <xr:revisionPtr revIDLastSave="195" documentId="8_{9F4859E5-2B20-44A4-8C0B-E67C4D445561}" xr6:coauthVersionLast="47" xr6:coauthVersionMax="47" xr10:uidLastSave="{82A8DC42-867D-4571-8EDD-A66CB7E26D21}"/>
  <bookViews>
    <workbookView xWindow="5140" yWindow="1100" windowWidth="14400" windowHeight="8170" xr2:uid="{749C8E31-51AE-4B05-A9F0-3A8FD4631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  <c r="C15" i="1"/>
  <c r="D20" i="1"/>
  <c r="E20" i="1"/>
  <c r="F20" i="1"/>
  <c r="G20" i="1"/>
  <c r="C20" i="1"/>
  <c r="D15" i="1"/>
  <c r="E15" i="1"/>
  <c r="F15" i="1"/>
  <c r="G15" i="1"/>
  <c r="G4" i="1"/>
  <c r="F4" i="1"/>
  <c r="E4" i="1"/>
  <c r="D4" i="1"/>
  <c r="C4" i="1"/>
  <c r="G21" i="1" l="1"/>
  <c r="G22" i="1" s="1"/>
  <c r="F21" i="1"/>
  <c r="F22" i="1" s="1"/>
  <c r="C9" i="1"/>
  <c r="C10" i="1" s="1"/>
  <c r="E21" i="1"/>
  <c r="E22" i="1" s="1"/>
  <c r="D21" i="1"/>
  <c r="D25" i="1" s="1"/>
  <c r="D26" i="1" s="1"/>
  <c r="D9" i="1"/>
  <c r="G9" i="1"/>
  <c r="G25" i="1"/>
  <c r="G26" i="1" s="1"/>
  <c r="C21" i="1"/>
  <c r="C22" i="1" s="1"/>
  <c r="C23" i="1" s="1"/>
  <c r="E9" i="1"/>
  <c r="F9" i="1"/>
  <c r="F25" i="1" l="1"/>
  <c r="F26" i="1" s="1"/>
  <c r="D22" i="1"/>
  <c r="D23" i="1" s="1"/>
  <c r="E23" i="1" s="1"/>
  <c r="F23" i="1" s="1"/>
  <c r="G23" i="1" s="1"/>
  <c r="H9" i="1"/>
  <c r="D10" i="1"/>
  <c r="E10" i="1" s="1"/>
  <c r="F10" i="1" s="1"/>
  <c r="G10" i="1" s="1"/>
  <c r="E25" i="1"/>
  <c r="E26" i="1" s="1"/>
  <c r="C25" i="1"/>
  <c r="C26" i="1" s="1"/>
  <c r="C27" i="1" s="1"/>
  <c r="D27" i="1" s="1"/>
  <c r="H22" i="1" l="1"/>
  <c r="E27" i="1"/>
  <c r="C30" i="1" s="1"/>
  <c r="H26" i="1"/>
  <c r="C29" i="1" s="1"/>
  <c r="F27" i="1" l="1"/>
  <c r="G27" i="1" l="1"/>
</calcChain>
</file>

<file path=xl/sharedStrings.xml><?xml version="1.0" encoding="utf-8"?>
<sst xmlns="http://schemas.openxmlformats.org/spreadsheetml/2006/main" count="35" uniqueCount="35">
  <si>
    <t>Increased sales</t>
  </si>
  <si>
    <t>Customer loyalty</t>
  </si>
  <si>
    <t>Total Benefits:</t>
  </si>
  <si>
    <t>PV of Benfits:</t>
  </si>
  <si>
    <t>BENEFITS</t>
  </si>
  <si>
    <t xml:space="preserve">Growth rate </t>
  </si>
  <si>
    <t>PV of All Benfits:</t>
  </si>
  <si>
    <t>COST ANALYSIS</t>
  </si>
  <si>
    <t>Growth factor</t>
  </si>
  <si>
    <t>Development Labor</t>
  </si>
  <si>
    <t>Total</t>
  </si>
  <si>
    <t xml:space="preserve">Hardware </t>
  </si>
  <si>
    <t>Software</t>
  </si>
  <si>
    <t>Operational Labor</t>
  </si>
  <si>
    <t>Software Upgrades</t>
  </si>
  <si>
    <t>Total Operational Costs</t>
  </si>
  <si>
    <t>Total Development Costs</t>
  </si>
  <si>
    <t xml:space="preserve">Total Costs </t>
  </si>
  <si>
    <t>PV of Costs</t>
  </si>
  <si>
    <t>PV of All Costs</t>
  </si>
  <si>
    <t>Total Project Benefits Costs</t>
  </si>
  <si>
    <t>Yearly NPV</t>
  </si>
  <si>
    <t>Software Licenses</t>
  </si>
  <si>
    <t>Cumulative NPV</t>
  </si>
  <si>
    <t>3 Servers @20,000</t>
  </si>
  <si>
    <t>Break Even Point</t>
  </si>
  <si>
    <t>Year 1</t>
  </si>
  <si>
    <t>Year 2</t>
  </si>
  <si>
    <t>Year 3</t>
  </si>
  <si>
    <t>Year 4</t>
  </si>
  <si>
    <t>Year 5</t>
  </si>
  <si>
    <t>Reduction in Staffs</t>
  </si>
  <si>
    <t xml:space="preserve">Break even occurs in year 3: </t>
  </si>
  <si>
    <t>Return on Investment (ROI)</t>
  </si>
  <si>
    <t>(98430-52734)/98430= 0.46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</si>
</sst>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0" fillId="0" borderId="8" xfId="0" applyBorder="1"/>
    <xf numFmtId="9" fontId="0" fillId="0" borderId="4" xfId="0" applyNumberFormat="1" applyBorder="1"/>
    <xf numFmtId="3" fontId="0" fillId="0" borderId="1" xfId="0" applyNumberFormat="1" applyBorder="1"/>
    <xf numFmtId="0" fontId="2" fillId="0" borderId="9" xfId="0" applyFont="1" applyBorder="1"/>
    <xf numFmtId="3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2" fillId="0" borderId="1" xfId="0" applyNumberFormat="1" applyFont="1" applyBorder="1"/>
    <xf numFmtId="0" fontId="2" fillId="0" borderId="1" xfId="0" applyFont="1" applyBorder="1"/>
    <xf numFmtId="3" fontId="2" fillId="0" borderId="4" xfId="0" applyNumberFormat="1" applyFont="1" applyBorder="1"/>
    <xf numFmtId="0" fontId="2" fillId="0" borderId="4" xfId="0" applyFont="1" applyBorder="1"/>
    <xf numFmtId="1" fontId="2" fillId="0" borderId="4" xfId="0" applyNumberFormat="1" applyFont="1" applyBorder="1"/>
    <xf numFmtId="1" fontId="2" fillId="0" borderId="12" xfId="0" applyNumberFormat="1" applyFont="1" applyBorder="1"/>
    <xf numFmtId="0" fontId="2" fillId="0" borderId="12" xfId="0" applyFont="1" applyBorder="1"/>
    <xf numFmtId="3" fontId="2" fillId="0" borderId="12" xfId="0" applyNumberFormat="1" applyFont="1" applyBorder="1"/>
    <xf numFmtId="10" fontId="2" fillId="0" borderId="12" xfId="1" applyNumberFormat="1" applyFont="1" applyBorder="1"/>
    <xf numFmtId="2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40B-5741-414D-BA91-F3BC95DD828C}">
  <dimension ref="A1:K30"/>
  <sheetViews>
    <sheetView tabSelected="1" topLeftCell="A2" zoomScale="85" zoomScaleNormal="85" workbookViewId="0">
      <selection activeCell="C14" sqref="C14"/>
    </sheetView>
  </sheetViews>
  <sheetFormatPr defaultRowHeight="14.5" x14ac:dyDescent="0.35"/>
  <cols>
    <col min="1" max="1" width="24.08984375" bestFit="1" customWidth="1"/>
    <col min="3" max="3" width="17.6328125" bestFit="1" customWidth="1"/>
    <col min="4" max="4" width="8.81640625" bestFit="1" customWidth="1"/>
    <col min="5" max="5" width="8.81640625" customWidth="1"/>
    <col min="6" max="7" width="8.81640625" bestFit="1" customWidth="1"/>
  </cols>
  <sheetData>
    <row r="1" spans="1:11" s="22" customFormat="1" x14ac:dyDescent="0.35">
      <c r="A1" s="19"/>
      <c r="B1" s="20"/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10</v>
      </c>
      <c r="I1" s="20"/>
      <c r="J1" s="21"/>
    </row>
    <row r="2" spans="1:11" x14ac:dyDescent="0.35">
      <c r="A2" s="41" t="s">
        <v>4</v>
      </c>
      <c r="B2" s="42"/>
      <c r="C2" s="42"/>
      <c r="D2" s="42"/>
      <c r="E2" s="42"/>
      <c r="F2" s="42"/>
      <c r="G2" s="42"/>
      <c r="H2" s="42"/>
      <c r="I2" s="42"/>
      <c r="J2" s="43"/>
    </row>
    <row r="3" spans="1:11" x14ac:dyDescent="0.35">
      <c r="A3" s="8" t="s">
        <v>5</v>
      </c>
      <c r="B3" s="4"/>
      <c r="C3" s="13">
        <v>0.04</v>
      </c>
      <c r="D3" s="4"/>
      <c r="E3" s="4"/>
      <c r="F3" s="4"/>
      <c r="G3" s="4"/>
      <c r="H3" s="4"/>
      <c r="I3" s="4"/>
      <c r="J3" s="5"/>
    </row>
    <row r="4" spans="1:11" x14ac:dyDescent="0.35">
      <c r="A4" s="10" t="s">
        <v>8</v>
      </c>
      <c r="C4">
        <f>1/(1+$C3)^1</f>
        <v>0.96153846153846145</v>
      </c>
      <c r="D4">
        <f>1/(1+$C3)^2</f>
        <v>0.92455621301775137</v>
      </c>
      <c r="E4">
        <f>1/(1+$C3)^3</f>
        <v>0.88899635867091487</v>
      </c>
      <c r="F4">
        <f>1/(1+$C3)^4</f>
        <v>0.85480419102972571</v>
      </c>
      <c r="G4">
        <f>1/(1+$C3)^5</f>
        <v>0.82192710675935154</v>
      </c>
      <c r="J4" s="6"/>
    </row>
    <row r="5" spans="1:11" x14ac:dyDescent="0.35">
      <c r="A5" s="10" t="s">
        <v>0</v>
      </c>
      <c r="C5" s="1">
        <v>200000</v>
      </c>
      <c r="D5" s="1">
        <v>208000</v>
      </c>
      <c r="E5">
        <v>216320</v>
      </c>
      <c r="F5">
        <v>224973</v>
      </c>
      <c r="G5" s="1">
        <v>233972</v>
      </c>
      <c r="J5" s="6"/>
    </row>
    <row r="6" spans="1:11" x14ac:dyDescent="0.35">
      <c r="A6" s="6" t="s">
        <v>1</v>
      </c>
      <c r="C6" s="1">
        <v>40000</v>
      </c>
      <c r="D6" s="1">
        <v>40000</v>
      </c>
      <c r="E6" s="1">
        <v>40000</v>
      </c>
      <c r="F6" s="1">
        <v>40000</v>
      </c>
      <c r="G6" s="1">
        <v>40000</v>
      </c>
      <c r="J6" s="6"/>
    </row>
    <row r="7" spans="1:11" x14ac:dyDescent="0.35">
      <c r="A7" s="12" t="s">
        <v>31</v>
      </c>
      <c r="B7" s="2"/>
      <c r="C7" s="14">
        <v>25000</v>
      </c>
      <c r="D7" s="14">
        <v>25000</v>
      </c>
      <c r="E7" s="14">
        <v>25000</v>
      </c>
      <c r="F7" s="14">
        <v>25000</v>
      </c>
      <c r="G7" s="14">
        <v>25000</v>
      </c>
      <c r="H7" s="2"/>
      <c r="I7" s="2"/>
      <c r="J7" s="12"/>
    </row>
    <row r="8" spans="1:11" x14ac:dyDescent="0.35">
      <c r="A8" s="9" t="s">
        <v>2</v>
      </c>
      <c r="C8" s="23">
        <f>C5+C6+C7</f>
        <v>265000</v>
      </c>
      <c r="D8" s="23">
        <f t="shared" ref="D8:G8" si="0">D5+D6+D7</f>
        <v>273000</v>
      </c>
      <c r="E8" s="23">
        <f t="shared" si="0"/>
        <v>281320</v>
      </c>
      <c r="F8" s="23">
        <f t="shared" si="0"/>
        <v>289973</v>
      </c>
      <c r="G8" s="23">
        <f t="shared" si="0"/>
        <v>298972</v>
      </c>
      <c r="H8" s="24"/>
      <c r="J8" s="6"/>
    </row>
    <row r="9" spans="1:11" x14ac:dyDescent="0.35">
      <c r="A9" s="9" t="s">
        <v>3</v>
      </c>
      <c r="C9" s="25">
        <f>C8*C4</f>
        <v>254807.69230769228</v>
      </c>
      <c r="D9" s="25">
        <f>D8*D4</f>
        <v>252403.84615384613</v>
      </c>
      <c r="E9" s="25">
        <f>E8*E4</f>
        <v>250092.45562130178</v>
      </c>
      <c r="F9" s="25">
        <f>F8*F4</f>
        <v>247870.13568546265</v>
      </c>
      <c r="G9" s="25">
        <f>G8*G4</f>
        <v>245733.19096205686</v>
      </c>
      <c r="H9" s="25">
        <f>SUM(C9:G9)</f>
        <v>1250907.3207303598</v>
      </c>
      <c r="J9" s="6"/>
    </row>
    <row r="10" spans="1:11" x14ac:dyDescent="0.35">
      <c r="A10" s="11" t="s">
        <v>6</v>
      </c>
      <c r="B10" s="2"/>
      <c r="C10" s="26">
        <f>C9</f>
        <v>254807.69230769228</v>
      </c>
      <c r="D10" s="26">
        <f>C10+D9</f>
        <v>507211.53846153838</v>
      </c>
      <c r="E10" s="26">
        <f>D10+E9</f>
        <v>757303.99408284016</v>
      </c>
      <c r="F10" s="26">
        <f>E10+F9</f>
        <v>1005174.1297683028</v>
      </c>
      <c r="G10" s="26">
        <f>F10+G9</f>
        <v>1250907.3207303598</v>
      </c>
      <c r="H10" s="27"/>
      <c r="I10" s="2"/>
      <c r="J10" s="12"/>
    </row>
    <row r="11" spans="1:11" x14ac:dyDescent="0.35">
      <c r="A11" s="38" t="s">
        <v>7</v>
      </c>
      <c r="B11" s="39"/>
      <c r="C11" s="39"/>
      <c r="D11" s="39"/>
      <c r="E11" s="39"/>
      <c r="F11" s="39"/>
      <c r="G11" s="39"/>
      <c r="H11" s="39"/>
      <c r="I11" s="39"/>
      <c r="J11" s="40"/>
      <c r="K11" s="7"/>
    </row>
    <row r="12" spans="1:11" x14ac:dyDescent="0.35">
      <c r="A12" s="8" t="s">
        <v>22</v>
      </c>
      <c r="B12" s="4"/>
      <c r="C12" s="4">
        <v>35000</v>
      </c>
      <c r="D12" s="4">
        <v>0</v>
      </c>
      <c r="E12" s="4">
        <v>0</v>
      </c>
      <c r="F12" s="4">
        <v>0</v>
      </c>
      <c r="G12" s="4">
        <v>0</v>
      </c>
      <c r="H12" s="4"/>
      <c r="I12" s="4"/>
      <c r="J12" s="5"/>
    </row>
    <row r="13" spans="1:11" x14ac:dyDescent="0.35">
      <c r="A13" s="10" t="s">
        <v>9</v>
      </c>
      <c r="C13" s="1">
        <v>200000</v>
      </c>
      <c r="D13">
        <v>0</v>
      </c>
      <c r="E13">
        <v>0</v>
      </c>
      <c r="F13">
        <v>0</v>
      </c>
      <c r="G13">
        <v>0</v>
      </c>
      <c r="J13" s="6"/>
    </row>
    <row r="14" spans="1:11" x14ac:dyDescent="0.35">
      <c r="A14" s="10" t="s">
        <v>24</v>
      </c>
      <c r="C14" s="1">
        <v>60000</v>
      </c>
      <c r="D14">
        <v>0</v>
      </c>
      <c r="E14">
        <v>0</v>
      </c>
      <c r="F14">
        <v>0</v>
      </c>
      <c r="G14">
        <v>0</v>
      </c>
      <c r="J14" s="6"/>
    </row>
    <row r="15" spans="1:11" x14ac:dyDescent="0.35">
      <c r="A15" s="11" t="s">
        <v>16</v>
      </c>
      <c r="B15" s="2"/>
      <c r="C15" s="2">
        <f>SUM(C12:C14)</f>
        <v>295000</v>
      </c>
      <c r="D15" s="2">
        <f>SUM(D12:D14)</f>
        <v>0</v>
      </c>
      <c r="E15" s="2">
        <f>SUM(E12:E14)</f>
        <v>0</v>
      </c>
      <c r="F15" s="2">
        <f>SUM(F12:F14)</f>
        <v>0</v>
      </c>
      <c r="G15" s="2">
        <f>SUM(G12:G14)</f>
        <v>0</v>
      </c>
      <c r="H15" s="2"/>
      <c r="I15" s="2"/>
      <c r="J15" s="12"/>
    </row>
    <row r="16" spans="1:11" x14ac:dyDescent="0.35">
      <c r="A16" s="8" t="s">
        <v>11</v>
      </c>
      <c r="B16" s="4"/>
      <c r="C16" s="16">
        <v>50000</v>
      </c>
      <c r="D16" s="16">
        <v>75000</v>
      </c>
      <c r="E16" s="16">
        <v>75000</v>
      </c>
      <c r="F16" s="16">
        <v>75000</v>
      </c>
      <c r="G16" s="16">
        <v>75000</v>
      </c>
      <c r="H16" s="4"/>
      <c r="I16" s="4"/>
      <c r="J16" s="5"/>
      <c r="K16" s="7"/>
    </row>
    <row r="17" spans="1:11" x14ac:dyDescent="0.35">
      <c r="A17" s="10" t="s">
        <v>12</v>
      </c>
      <c r="C17" s="1">
        <v>15000</v>
      </c>
      <c r="D17" s="1">
        <v>15000</v>
      </c>
      <c r="E17" s="1">
        <v>15000</v>
      </c>
      <c r="F17" s="1">
        <v>15000</v>
      </c>
      <c r="G17" s="1">
        <v>15000</v>
      </c>
      <c r="J17" s="6"/>
    </row>
    <row r="18" spans="1:11" x14ac:dyDescent="0.35">
      <c r="A18" s="10" t="s">
        <v>14</v>
      </c>
      <c r="C18">
        <v>600</v>
      </c>
      <c r="D18">
        <v>600</v>
      </c>
      <c r="E18">
        <v>600</v>
      </c>
      <c r="F18">
        <v>600</v>
      </c>
      <c r="G18">
        <v>600</v>
      </c>
      <c r="J18" s="6"/>
    </row>
    <row r="19" spans="1:11" x14ac:dyDescent="0.35">
      <c r="A19" s="10" t="s">
        <v>13</v>
      </c>
      <c r="C19" s="1">
        <v>60000</v>
      </c>
      <c r="D19" s="1">
        <v>70000</v>
      </c>
      <c r="E19" s="1">
        <v>80000</v>
      </c>
      <c r="F19" s="1">
        <v>100000</v>
      </c>
      <c r="G19" s="1">
        <v>115000</v>
      </c>
      <c r="J19" s="6"/>
    </row>
    <row r="20" spans="1:11" x14ac:dyDescent="0.35">
      <c r="A20" s="11" t="s">
        <v>15</v>
      </c>
      <c r="B20" s="2"/>
      <c r="C20" s="14">
        <f>SUM(C16:C19)</f>
        <v>125600</v>
      </c>
      <c r="D20" s="14">
        <f t="shared" ref="D20:G20" si="1">SUM(D16:D19)</f>
        <v>160600</v>
      </c>
      <c r="E20" s="14">
        <f t="shared" si="1"/>
        <v>170600</v>
      </c>
      <c r="F20" s="14">
        <f t="shared" si="1"/>
        <v>190600</v>
      </c>
      <c r="G20" s="14">
        <f t="shared" si="1"/>
        <v>205600</v>
      </c>
      <c r="H20" s="2"/>
      <c r="I20" s="2"/>
      <c r="J20" s="12"/>
    </row>
    <row r="21" spans="1:11" x14ac:dyDescent="0.35">
      <c r="A21" s="15" t="s">
        <v>17</v>
      </c>
      <c r="B21" s="4"/>
      <c r="C21" s="28">
        <f>C20+C15</f>
        <v>420600</v>
      </c>
      <c r="D21" s="28">
        <f t="shared" ref="D21:G21" si="2">D20+D15</f>
        <v>160600</v>
      </c>
      <c r="E21" s="28">
        <f t="shared" si="2"/>
        <v>170600</v>
      </c>
      <c r="F21" s="28">
        <f t="shared" si="2"/>
        <v>190600</v>
      </c>
      <c r="G21" s="28">
        <f t="shared" si="2"/>
        <v>205600</v>
      </c>
      <c r="H21" s="29"/>
      <c r="I21" s="4"/>
      <c r="J21" s="5"/>
      <c r="K21" s="7"/>
    </row>
    <row r="22" spans="1:11" x14ac:dyDescent="0.35">
      <c r="A22" s="15" t="s">
        <v>18</v>
      </c>
      <c r="B22" s="4"/>
      <c r="C22" s="30">
        <f>C21*C4</f>
        <v>404423.07692307688</v>
      </c>
      <c r="D22" s="30">
        <f>D21*D4</f>
        <v>148483.72781065086</v>
      </c>
      <c r="E22" s="30">
        <f>E21*E4</f>
        <v>151662.77878925807</v>
      </c>
      <c r="F22" s="30">
        <f>F21*F4</f>
        <v>162925.67881026573</v>
      </c>
      <c r="G22" s="30">
        <f>G21*G4</f>
        <v>168988.21314972267</v>
      </c>
      <c r="H22" s="30">
        <f>SUM(C22:G22)</f>
        <v>1036483.4754829742</v>
      </c>
      <c r="I22" s="4"/>
      <c r="J22" s="5"/>
    </row>
    <row r="23" spans="1:11" x14ac:dyDescent="0.35">
      <c r="A23" s="3" t="s">
        <v>19</v>
      </c>
      <c r="B23" s="17"/>
      <c r="C23" s="31">
        <f>C22</f>
        <v>404423.07692307688</v>
      </c>
      <c r="D23" s="31">
        <f>C23+D22</f>
        <v>552906.80473372771</v>
      </c>
      <c r="E23" s="31">
        <f>D23+E22</f>
        <v>704569.58352298581</v>
      </c>
      <c r="F23" s="31">
        <f>E23+F22</f>
        <v>867495.26233325154</v>
      </c>
      <c r="G23" s="31">
        <f>F23+G22</f>
        <v>1036483.4754829742</v>
      </c>
      <c r="H23" s="32"/>
      <c r="I23" s="17"/>
      <c r="J23" s="18"/>
      <c r="K23" s="7"/>
    </row>
    <row r="24" spans="1:11" x14ac:dyDescent="0.35">
      <c r="A24" s="9"/>
      <c r="J24" s="6"/>
      <c r="K24" s="7"/>
    </row>
    <row r="25" spans="1:11" x14ac:dyDescent="0.35">
      <c r="A25" s="3" t="s">
        <v>20</v>
      </c>
      <c r="B25" s="17"/>
      <c r="C25" s="33">
        <f>C8-C21</f>
        <v>-155600</v>
      </c>
      <c r="D25" s="33">
        <f>D8-D21</f>
        <v>112400</v>
      </c>
      <c r="E25" s="33">
        <f>E8-E21</f>
        <v>110720</v>
      </c>
      <c r="F25" s="33">
        <f>F8-F21</f>
        <v>99373</v>
      </c>
      <c r="G25" s="33">
        <f>G8-G21</f>
        <v>93372</v>
      </c>
      <c r="H25" s="32"/>
      <c r="I25" s="17"/>
      <c r="J25" s="18"/>
    </row>
    <row r="26" spans="1:11" x14ac:dyDescent="0.35">
      <c r="A26" s="3" t="s">
        <v>21</v>
      </c>
      <c r="B26" s="17"/>
      <c r="C26" s="31">
        <f>C25*C4</f>
        <v>-149615.3846153846</v>
      </c>
      <c r="D26" s="31">
        <f>D25*D4</f>
        <v>103920.11834319525</v>
      </c>
      <c r="E26" s="31">
        <f>E25*E4</f>
        <v>98429.676832043697</v>
      </c>
      <c r="F26" s="31">
        <f>F25*F4</f>
        <v>84944.456875196935</v>
      </c>
      <c r="G26" s="31">
        <f>G25*G4</f>
        <v>76744.977812334168</v>
      </c>
      <c r="H26" s="31">
        <f>SUM(C26:G26)</f>
        <v>214423.84524738547</v>
      </c>
      <c r="I26" s="17"/>
      <c r="J26" s="18"/>
    </row>
    <row r="27" spans="1:11" x14ac:dyDescent="0.35">
      <c r="A27" s="3" t="s">
        <v>23</v>
      </c>
      <c r="B27" s="17"/>
      <c r="C27" s="31">
        <f>C26</f>
        <v>-149615.3846153846</v>
      </c>
      <c r="D27" s="31">
        <f>C27+D26</f>
        <v>-45695.266272189343</v>
      </c>
      <c r="E27" s="31">
        <f>D27+E26</f>
        <v>52734.410559854354</v>
      </c>
      <c r="F27" s="31">
        <f>E27+F26</f>
        <v>137678.8674350513</v>
      </c>
      <c r="G27" s="31">
        <f>F27+G26</f>
        <v>214423.84524738547</v>
      </c>
      <c r="H27" s="32"/>
      <c r="I27" s="17"/>
      <c r="J27" s="18"/>
    </row>
    <row r="28" spans="1:11" x14ac:dyDescent="0.35">
      <c r="A28" s="10"/>
      <c r="J28" s="6"/>
    </row>
    <row r="29" spans="1:11" x14ac:dyDescent="0.35">
      <c r="A29" s="3" t="s">
        <v>33</v>
      </c>
      <c r="B29" s="17"/>
      <c r="C29" s="34">
        <f>H26/H22</f>
        <v>0.20687627957355476</v>
      </c>
      <c r="D29" s="17"/>
      <c r="E29" s="17"/>
      <c r="F29" s="17"/>
      <c r="G29" s="17"/>
      <c r="H29" s="17"/>
      <c r="I29" s="17"/>
      <c r="J29" s="18"/>
    </row>
    <row r="30" spans="1:11" x14ac:dyDescent="0.35">
      <c r="A30" s="11" t="s">
        <v>25</v>
      </c>
      <c r="B30" s="2"/>
      <c r="C30" s="35">
        <f>2+((E26-E27)/E26)</f>
        <v>2.4642427745664741</v>
      </c>
      <c r="D30" s="2"/>
      <c r="E30" s="36" t="s">
        <v>32</v>
      </c>
      <c r="F30" s="36"/>
      <c r="G30" s="36"/>
      <c r="H30" s="36" t="s">
        <v>34</v>
      </c>
      <c r="I30" s="36"/>
      <c r="J30" s="37"/>
    </row>
  </sheetData>
  <mergeCells count="4">
    <mergeCell ref="E30:G30"/>
    <mergeCell ref="H30:J30"/>
    <mergeCell ref="A11:J11"/>
    <mergeCell ref="A2:J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thapa</dc:creator>
  <cp:lastModifiedBy>sudeep thapa</cp:lastModifiedBy>
  <dcterms:created xsi:type="dcterms:W3CDTF">2022-09-28T22:39:12Z</dcterms:created>
  <dcterms:modified xsi:type="dcterms:W3CDTF">2022-10-07T00:02:56Z</dcterms:modified>
</cp:coreProperties>
</file>