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Congruent Data Plot" sheetId="2" r:id="rId4"/>
    <sheet state="visible" name="InCongruent Data plot" sheetId="3" r:id="rId5"/>
  </sheets>
  <definedNames>
    <definedName name="Bins">'Congruent Data Plot'!$F$3:$F$26</definedName>
    <definedName name="Incongruent">'InCongruent Data plot'!$B$3:$B$26</definedName>
    <definedName name="Congruent">'Congruent Data Plot'!$B$3:$B$26</definedName>
  </definedNames>
  <calcPr/>
</workbook>
</file>

<file path=xl/sharedStrings.xml><?xml version="1.0" encoding="utf-8"?>
<sst xmlns="http://schemas.openxmlformats.org/spreadsheetml/2006/main" count="34" uniqueCount="26">
  <si>
    <t>Congruent(X)</t>
  </si>
  <si>
    <t>Incongruent(Y)</t>
  </si>
  <si>
    <t>(Xi - Mean(X))^2</t>
  </si>
  <si>
    <t>(Yi - Mean(Y))^2</t>
  </si>
  <si>
    <t>SD(X)</t>
  </si>
  <si>
    <t>SD(Y)</t>
  </si>
  <si>
    <t>Mean(X)</t>
  </si>
  <si>
    <t>Mean(Y)</t>
  </si>
  <si>
    <t>n1</t>
  </si>
  <si>
    <t>n2</t>
  </si>
  <si>
    <t>df(X)</t>
  </si>
  <si>
    <t>df(Y)</t>
  </si>
  <si>
    <t>SSx</t>
  </si>
  <si>
    <t>SSy</t>
  </si>
  <si>
    <t>Pooled Variance</t>
  </si>
  <si>
    <t>Standard Error</t>
  </si>
  <si>
    <t>t statistic</t>
  </si>
  <si>
    <t>t Critical</t>
  </si>
  <si>
    <t>Margin of Error</t>
  </si>
  <si>
    <t>Confidence Interval(Low)</t>
  </si>
  <si>
    <t>Confidence Interval(High)</t>
  </si>
  <si>
    <t>Bar</t>
  </si>
  <si>
    <t>Histogram</t>
  </si>
  <si>
    <t>Mean</t>
  </si>
  <si>
    <t>Median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</si>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</sst>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Congruent Words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'Congruent Data Plot'!$G$2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'Congruent Data Plot'!$F$3:$F$27</c:f>
            </c:strRef>
          </c:cat>
          <c:val>
            <c:numRef>
              <c:f>'Congruent Data Plot'!$G$3:$G$27</c:f>
            </c:numRef>
          </c:val>
          <c:smooth val="0"/>
        </c:ser>
        <c:axId val="486997575"/>
        <c:axId val="994710249"/>
      </c:lineChart>
      <c:catAx>
        <c:axId val="486997575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994710249"/>
      </c:catAx>
      <c:valAx>
        <c:axId val="9947102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486997575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/>
            </a:pPr>
            <a:r>
              <a:t>Incongruent Words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'InCongruent Data plot'!$G$2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'InCongruent Data plot'!$F$3:$F$27</c:f>
            </c:strRef>
          </c:cat>
          <c:val>
            <c:numRef>
              <c:f>'InCongruent Data plot'!$G$3:$G$27</c:f>
            </c:numRef>
          </c:val>
          <c:smooth val="0"/>
        </c:ser>
        <c:axId val="1775029418"/>
        <c:axId val="1185412622"/>
      </c:lineChart>
      <c:catAx>
        <c:axId val="1775029418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1185412622"/>
      </c:catAx>
      <c:valAx>
        <c:axId val="1185412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200"/>
            </a:pPr>
          </a:p>
        </c:txPr>
        <c:crossAx val="1775029418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</xdr:col>
      <xdr:colOff>19050</xdr:colOff>
      <xdr:row>28</xdr:row>
      <xdr:rowOff>28575</xdr:rowOff>
    </xdr:from>
    <xdr:to>
      <xdr:col>6</xdr:col>
      <xdr:colOff>752475</xdr:colOff>
      <xdr:row>45</xdr:row>
      <xdr:rowOff>161925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933450</xdr:colOff>
      <xdr:row>28</xdr:row>
      <xdr:rowOff>104775</xdr:rowOff>
    </xdr:from>
    <xdr:to>
      <xdr:col>6</xdr:col>
      <xdr:colOff>704850</xdr:colOff>
      <xdr:row>46</xdr:row>
      <xdr:rowOff>38100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9.14"/>
    <col customWidth="1" min="7" max="7" width="21.0"/>
    <col customWidth="1" min="10" max="10" width="21.86"/>
  </cols>
  <sheetData>
    <row r="1">
      <c r="A1" s="1"/>
      <c r="B1" s="2" t="s">
        <v>0</v>
      </c>
      <c r="C1" s="2" t="s">
        <v>1</v>
      </c>
      <c r="D1" s="3"/>
      <c r="E1" s="3"/>
      <c r="F1" s="2" t="s">
        <v>2</v>
      </c>
      <c r="G1" s="2" t="s">
        <v>3</v>
      </c>
      <c r="H1" s="2" t="s">
        <v>4</v>
      </c>
      <c r="I1" s="2" t="s">
        <v>5</v>
      </c>
      <c r="J1" s="4"/>
      <c r="K1" s="4"/>
    </row>
    <row r="2">
      <c r="A2" s="4"/>
      <c r="B2" s="4">
        <v>12.079</v>
      </c>
      <c r="C2" s="4">
        <v>19.278</v>
      </c>
      <c r="F2">
        <f t="shared" ref="F2:G2" si="1">(B2-B$27)^2</f>
        <v>3.889277016</v>
      </c>
      <c r="G2">
        <f t="shared" si="1"/>
        <v>7.496187674</v>
      </c>
      <c r="H2">
        <f t="shared" ref="H2:I2" si="2">SQRT(sum(F2:F25)/23)</f>
        <v>3.559357958</v>
      </c>
      <c r="I2">
        <f t="shared" si="2"/>
        <v>4.797057122</v>
      </c>
    </row>
    <row r="3">
      <c r="A3" s="4"/>
      <c r="B3" s="4">
        <v>16.791</v>
      </c>
      <c r="C3" s="4">
        <v>18.741</v>
      </c>
      <c r="F3">
        <f t="shared" ref="F3:G3" si="3">(B3-B$27)^2</f>
        <v>7.506915016</v>
      </c>
      <c r="G3">
        <f t="shared" si="3"/>
        <v>10.72507917</v>
      </c>
      <c r="J3" s="4" t="s">
        <v>6</v>
      </c>
      <c r="K3">
        <f>B27</f>
        <v>14.051125</v>
      </c>
    </row>
    <row r="4">
      <c r="A4" s="4"/>
      <c r="B4" s="4">
        <v>9.564</v>
      </c>
      <c r="C4" s="4">
        <v>21.214</v>
      </c>
      <c r="F4">
        <f t="shared" ref="F4:G4" si="4">(B4-B$27)^2</f>
        <v>20.13429077</v>
      </c>
      <c r="G4">
        <f t="shared" si="4"/>
        <v>0.6430703403</v>
      </c>
      <c r="J4" s="4" t="s">
        <v>7</v>
      </c>
      <c r="K4">
        <f>C27</f>
        <v>22.01591667</v>
      </c>
    </row>
    <row r="5">
      <c r="A5" s="4"/>
      <c r="B5" s="4">
        <v>8.63</v>
      </c>
      <c r="C5" s="4">
        <v>15.687</v>
      </c>
      <c r="F5">
        <f t="shared" ref="F5:G5" si="5">(B5-B$27)^2</f>
        <v>29.38859627</v>
      </c>
      <c r="G5">
        <f t="shared" si="5"/>
        <v>40.05518617</v>
      </c>
      <c r="J5" s="4" t="s">
        <v>8</v>
      </c>
      <c r="K5">
        <f>COUNT(B2:B25)</f>
        <v>24</v>
      </c>
    </row>
    <row r="6">
      <c r="A6" s="4"/>
      <c r="B6" s="4">
        <v>14.669</v>
      </c>
      <c r="C6" s="4">
        <v>22.803</v>
      </c>
      <c r="F6">
        <f t="shared" ref="F6:G6" si="6">(B6-B$27)^2</f>
        <v>0.3817695156</v>
      </c>
      <c r="G6">
        <f t="shared" si="6"/>
        <v>0.6195001736</v>
      </c>
      <c r="J6" s="4" t="s">
        <v>9</v>
      </c>
      <c r="K6">
        <f>COUNT(C2:C25)</f>
        <v>24</v>
      </c>
    </row>
    <row r="7">
      <c r="A7" s="4"/>
      <c r="B7" s="4">
        <v>12.238</v>
      </c>
      <c r="C7" s="4">
        <v>20.878</v>
      </c>
      <c r="F7">
        <f t="shared" ref="F7:G7" si="7">(B7-B$27)^2</f>
        <v>3.287422266</v>
      </c>
      <c r="G7">
        <f t="shared" si="7"/>
        <v>1.29485434</v>
      </c>
      <c r="J7" s="4" t="s">
        <v>10</v>
      </c>
      <c r="K7" s="4">
        <v>23.0</v>
      </c>
    </row>
    <row r="8">
      <c r="A8" s="4"/>
      <c r="B8" s="4">
        <v>14.692</v>
      </c>
      <c r="C8" s="4">
        <v>24.572</v>
      </c>
      <c r="F8">
        <f t="shared" ref="F8:G8" si="8">(B8-B$27)^2</f>
        <v>0.4107207656</v>
      </c>
      <c r="G8">
        <f t="shared" si="8"/>
        <v>6.533562007</v>
      </c>
      <c r="J8" s="4" t="s">
        <v>11</v>
      </c>
      <c r="K8" s="4">
        <v>23.0</v>
      </c>
    </row>
    <row r="9">
      <c r="A9" s="4"/>
      <c r="B9" s="4">
        <v>8.987</v>
      </c>
      <c r="C9" s="4">
        <v>17.394</v>
      </c>
      <c r="F9">
        <f t="shared" ref="F9:G9" si="9">(B9-B$27)^2</f>
        <v>25.64536202</v>
      </c>
      <c r="G9">
        <f t="shared" si="9"/>
        <v>21.36211367</v>
      </c>
      <c r="J9" s="4" t="s">
        <v>12</v>
      </c>
      <c r="K9">
        <f>SUM(F2:F25)</f>
        <v>291.3876686</v>
      </c>
    </row>
    <row r="10">
      <c r="A10" s="4"/>
      <c r="B10" s="4">
        <v>9.401</v>
      </c>
      <c r="C10" s="4">
        <v>20.762</v>
      </c>
      <c r="F10">
        <f t="shared" ref="F10:G10" si="10">(B10-B$27)^2</f>
        <v>21.62366252</v>
      </c>
      <c r="G10">
        <f t="shared" si="10"/>
        <v>1.572307007</v>
      </c>
      <c r="J10" s="4" t="s">
        <v>13</v>
      </c>
      <c r="K10">
        <f>SUM(G2:G25)</f>
        <v>529.2704118</v>
      </c>
    </row>
    <row r="11">
      <c r="A11" s="4"/>
      <c r="B11" s="4">
        <v>14.48</v>
      </c>
      <c r="C11" s="4">
        <v>26.282</v>
      </c>
      <c r="F11">
        <f t="shared" ref="F11:G11" si="11">(B11-B$27)^2</f>
        <v>0.1839337656</v>
      </c>
      <c r="G11">
        <f t="shared" si="11"/>
        <v>18.19946701</v>
      </c>
      <c r="J11" s="4" t="s">
        <v>14</v>
      </c>
      <c r="K11">
        <f>(K9+K10)/(K7+K8)</f>
        <v>17.84039305</v>
      </c>
    </row>
    <row r="12">
      <c r="A12" s="4"/>
      <c r="B12" s="4">
        <v>22.328</v>
      </c>
      <c r="C12" s="4">
        <v>24.524</v>
      </c>
      <c r="F12">
        <f t="shared" ref="F12:G12" si="12">(B12-B$27)^2</f>
        <v>68.50665977</v>
      </c>
      <c r="G12">
        <f t="shared" si="12"/>
        <v>6.290482007</v>
      </c>
      <c r="J12" s="4" t="s">
        <v>15</v>
      </c>
      <c r="K12">
        <f>SQRT(K11/K5+K11/K6)</f>
        <v>1.219302842</v>
      </c>
    </row>
    <row r="13">
      <c r="A13" s="4"/>
      <c r="B13" s="4">
        <v>15.298</v>
      </c>
      <c r="C13" s="4">
        <v>18.644</v>
      </c>
      <c r="F13">
        <f t="shared" ref="F13:G13" si="13">(B13-B$27)^2</f>
        <v>1.554697266</v>
      </c>
      <c r="G13">
        <f t="shared" si="13"/>
        <v>11.36982201</v>
      </c>
      <c r="J13" s="4" t="s">
        <v>16</v>
      </c>
      <c r="K13">
        <f>(K3-K4)/K12</f>
        <v>-6.532250554</v>
      </c>
    </row>
    <row r="14">
      <c r="A14" s="4"/>
      <c r="B14" s="4">
        <v>15.073</v>
      </c>
      <c r="C14" s="4">
        <v>17.51</v>
      </c>
      <c r="F14">
        <f t="shared" ref="F14:G14" si="14">(B14-B$27)^2</f>
        <v>1.044228516</v>
      </c>
      <c r="G14">
        <f t="shared" si="14"/>
        <v>20.30328501</v>
      </c>
      <c r="J14" s="4" t="s">
        <v>17</v>
      </c>
      <c r="K14" s="4">
        <v>2.009</v>
      </c>
    </row>
    <row r="15">
      <c r="A15" s="4"/>
      <c r="B15" s="4">
        <v>16.929</v>
      </c>
      <c r="C15" s="4">
        <v>20.33</v>
      </c>
      <c r="F15">
        <f t="shared" ref="F15:G15" si="15">(B15-B$27)^2</f>
        <v>8.282164516</v>
      </c>
      <c r="G15">
        <f t="shared" si="15"/>
        <v>2.842315007</v>
      </c>
      <c r="J15" s="4" t="s">
        <v>18</v>
      </c>
      <c r="K15">
        <f>K14*K12</f>
        <v>2.44957941</v>
      </c>
    </row>
    <row r="16">
      <c r="A16" s="4"/>
      <c r="B16" s="4">
        <v>18.2</v>
      </c>
      <c r="C16" s="4">
        <v>35.255</v>
      </c>
      <c r="F16">
        <f t="shared" ref="F16:G16" si="16">(B16-B$27)^2</f>
        <v>17.21316377</v>
      </c>
      <c r="G16">
        <f t="shared" si="16"/>
        <v>175.2733275</v>
      </c>
      <c r="J16" s="4" t="s">
        <v>19</v>
      </c>
      <c r="K16">
        <f>(K3-K4)+K15</f>
        <v>-5.515212257</v>
      </c>
    </row>
    <row r="17">
      <c r="A17" s="4"/>
      <c r="B17" s="4">
        <v>12.13</v>
      </c>
      <c r="C17" s="4">
        <v>22.158</v>
      </c>
      <c r="F17">
        <f t="shared" ref="F17:G17" si="17">(B17-B$27)^2</f>
        <v>3.690721266</v>
      </c>
      <c r="G17">
        <f t="shared" si="17"/>
        <v>0.02018767361</v>
      </c>
      <c r="J17" s="4" t="s">
        <v>20</v>
      </c>
      <c r="K17">
        <f>(K3-K4)-K15</f>
        <v>-10.41437108</v>
      </c>
    </row>
    <row r="18">
      <c r="A18" s="4"/>
      <c r="B18" s="4">
        <v>18.495</v>
      </c>
      <c r="C18" s="4">
        <v>25.139</v>
      </c>
      <c r="F18">
        <f t="shared" ref="F18:G18" si="18">(B18-B$27)^2</f>
        <v>19.74802502</v>
      </c>
      <c r="G18">
        <f t="shared" si="18"/>
        <v>9.753649507</v>
      </c>
    </row>
    <row r="19">
      <c r="A19" s="4"/>
      <c r="B19" s="4">
        <v>10.639</v>
      </c>
      <c r="C19" s="4">
        <v>20.429</v>
      </c>
      <c r="F19">
        <f t="shared" ref="F19:G19" si="19">(B19-B$27)^2</f>
        <v>11.64259702</v>
      </c>
      <c r="G19">
        <f t="shared" si="19"/>
        <v>2.518304507</v>
      </c>
    </row>
    <row r="20">
      <c r="A20" s="4"/>
      <c r="B20" s="4">
        <v>11.344</v>
      </c>
      <c r="C20" s="4">
        <v>17.425</v>
      </c>
      <c r="F20">
        <f t="shared" ref="F20:G20" si="20">(B20-B$27)^2</f>
        <v>7.328525766</v>
      </c>
      <c r="G20">
        <f t="shared" si="20"/>
        <v>21.07651584</v>
      </c>
    </row>
    <row r="21">
      <c r="A21" s="4"/>
      <c r="B21" s="4">
        <v>12.369</v>
      </c>
      <c r="C21" s="4">
        <v>34.288</v>
      </c>
      <c r="F21">
        <f t="shared" ref="F21:G21" si="21">(B21-B$27)^2</f>
        <v>2.829544516</v>
      </c>
      <c r="G21">
        <f t="shared" si="21"/>
        <v>150.6040293</v>
      </c>
    </row>
    <row r="22">
      <c r="A22" s="4"/>
      <c r="B22" s="4">
        <v>12.944</v>
      </c>
      <c r="C22" s="4">
        <v>23.894</v>
      </c>
      <c r="F22">
        <f t="shared" ref="F22:G22" si="22">(B22-B$27)^2</f>
        <v>1.225725766</v>
      </c>
      <c r="G22">
        <f t="shared" si="22"/>
        <v>3.527197007</v>
      </c>
    </row>
    <row r="23">
      <c r="A23" s="4"/>
      <c r="B23" s="4">
        <v>14.233</v>
      </c>
      <c r="C23" s="4">
        <v>17.96</v>
      </c>
      <c r="F23">
        <f t="shared" ref="F23:G23" si="23">(B23-B$27)^2</f>
        <v>0.03307851562</v>
      </c>
      <c r="G23">
        <f t="shared" si="23"/>
        <v>16.45046001</v>
      </c>
    </row>
    <row r="24">
      <c r="A24" s="4"/>
      <c r="B24" s="4">
        <v>19.71</v>
      </c>
      <c r="C24" s="4">
        <v>22.058</v>
      </c>
      <c r="F24">
        <f t="shared" ref="F24:G24" si="24">(B24-B$27)^2</f>
        <v>32.02286627</v>
      </c>
      <c r="G24">
        <f t="shared" si="24"/>
        <v>0.001771006944</v>
      </c>
    </row>
    <row r="25">
      <c r="A25" s="4"/>
      <c r="B25" s="4">
        <v>16.004</v>
      </c>
      <c r="C25" s="4">
        <v>21.157</v>
      </c>
      <c r="F25">
        <f t="shared" ref="F25:G25" si="25">(B25-B$27)^2</f>
        <v>3.813720766</v>
      </c>
      <c r="G25">
        <f t="shared" si="25"/>
        <v>0.7377378403</v>
      </c>
    </row>
    <row r="27">
      <c r="A27" s="6" t="s">
        <v>23</v>
      </c>
      <c r="B27">
        <f t="shared" ref="B27:C27" si="26">AVERAGE(B2:B25)</f>
        <v>14.051125</v>
      </c>
      <c r="C27">
        <f t="shared" si="26"/>
        <v>22.01591667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0"/>
  </cols>
  <sheetData>
    <row r="2">
      <c r="B2" s="2" t="s">
        <v>0</v>
      </c>
      <c r="F2" s="5" t="s">
        <v>21</v>
      </c>
      <c r="G2" s="5" t="s">
        <v>22</v>
      </c>
    </row>
    <row r="3">
      <c r="B3" s="4">
        <v>12.079</v>
      </c>
      <c r="D3" s="4" t="s">
        <v>23</v>
      </c>
      <c r="E3">
        <f>AVERAGE(Congruent)</f>
        <v>14.051125</v>
      </c>
      <c r="F3" s="4">
        <v>5.0</v>
      </c>
      <c r="G3">
        <f t="array" ref="G3:G27">FREQUENCY(Congruent, Bins)</f>
        <v>0</v>
      </c>
    </row>
    <row r="4">
      <c r="B4" s="4">
        <v>16.791</v>
      </c>
      <c r="D4" s="4" t="s">
        <v>24</v>
      </c>
      <c r="E4">
        <f>MEDIAN(Congruent)</f>
        <v>14.3565</v>
      </c>
      <c r="F4">
        <f t="shared" ref="F4:F26" si="1">F3+1</f>
        <v>6</v>
      </c>
      <c r="G4">
        <v>0.0</v>
      </c>
    </row>
    <row r="5">
      <c r="B5" s="4">
        <v>9.564</v>
      </c>
      <c r="D5" s="4" t="s">
        <v>25</v>
      </c>
      <c r="E5">
        <f>STDEV(Congruent)</f>
        <v>3.559357958</v>
      </c>
      <c r="F5">
        <f t="shared" si="1"/>
        <v>7</v>
      </c>
      <c r="G5">
        <v>0.0</v>
      </c>
    </row>
    <row r="6">
      <c r="B6" s="4">
        <v>8.63</v>
      </c>
      <c r="F6">
        <f t="shared" si="1"/>
        <v>8</v>
      </c>
      <c r="G6">
        <v>0.0</v>
      </c>
    </row>
    <row r="7">
      <c r="B7" s="4">
        <v>14.669</v>
      </c>
      <c r="F7">
        <f t="shared" si="1"/>
        <v>9</v>
      </c>
      <c r="G7">
        <v>2.0</v>
      </c>
    </row>
    <row r="8">
      <c r="B8" s="4">
        <v>12.238</v>
      </c>
      <c r="F8">
        <f t="shared" si="1"/>
        <v>10</v>
      </c>
      <c r="G8">
        <v>2.0</v>
      </c>
    </row>
    <row r="9">
      <c r="B9" s="4">
        <v>14.692</v>
      </c>
      <c r="F9">
        <f t="shared" si="1"/>
        <v>11</v>
      </c>
      <c r="G9">
        <v>1.0</v>
      </c>
    </row>
    <row r="10">
      <c r="B10" s="4">
        <v>8.987</v>
      </c>
      <c r="F10">
        <f t="shared" si="1"/>
        <v>12</v>
      </c>
      <c r="G10">
        <v>1.0</v>
      </c>
    </row>
    <row r="11">
      <c r="B11" s="4">
        <v>9.401</v>
      </c>
      <c r="F11">
        <f t="shared" si="1"/>
        <v>13</v>
      </c>
      <c r="G11">
        <v>5.0</v>
      </c>
    </row>
    <row r="12">
      <c r="B12" s="4">
        <v>14.48</v>
      </c>
      <c r="F12">
        <f t="shared" si="1"/>
        <v>14</v>
      </c>
      <c r="G12">
        <v>0.0</v>
      </c>
    </row>
    <row r="13">
      <c r="B13" s="4">
        <v>22.328</v>
      </c>
      <c r="F13">
        <f t="shared" si="1"/>
        <v>15</v>
      </c>
      <c r="G13">
        <v>4.0</v>
      </c>
    </row>
    <row r="14">
      <c r="B14" s="4">
        <v>15.298</v>
      </c>
      <c r="F14">
        <f t="shared" si="1"/>
        <v>16</v>
      </c>
      <c r="G14">
        <v>2.0</v>
      </c>
    </row>
    <row r="15">
      <c r="B15" s="4">
        <v>15.073</v>
      </c>
      <c r="F15">
        <f t="shared" si="1"/>
        <v>17</v>
      </c>
      <c r="G15">
        <v>3.0</v>
      </c>
    </row>
    <row r="16">
      <c r="B16" s="4">
        <v>16.929</v>
      </c>
      <c r="F16">
        <f t="shared" si="1"/>
        <v>18</v>
      </c>
      <c r="G16">
        <v>0.0</v>
      </c>
    </row>
    <row r="17">
      <c r="B17" s="4">
        <v>18.2</v>
      </c>
      <c r="F17">
        <f t="shared" si="1"/>
        <v>19</v>
      </c>
      <c r="G17">
        <v>2.0</v>
      </c>
    </row>
    <row r="18">
      <c r="B18" s="4">
        <v>12.13</v>
      </c>
      <c r="F18">
        <f t="shared" si="1"/>
        <v>20</v>
      </c>
      <c r="G18">
        <v>1.0</v>
      </c>
    </row>
    <row r="19">
      <c r="B19" s="4">
        <v>18.495</v>
      </c>
      <c r="F19">
        <f t="shared" si="1"/>
        <v>21</v>
      </c>
      <c r="G19">
        <v>0.0</v>
      </c>
    </row>
    <row r="20">
      <c r="B20" s="4">
        <v>10.639</v>
      </c>
      <c r="F20">
        <f t="shared" si="1"/>
        <v>22</v>
      </c>
      <c r="G20">
        <v>0.0</v>
      </c>
    </row>
    <row r="21">
      <c r="B21" s="4">
        <v>11.344</v>
      </c>
      <c r="F21">
        <f t="shared" si="1"/>
        <v>23</v>
      </c>
      <c r="G21">
        <v>1.0</v>
      </c>
    </row>
    <row r="22">
      <c r="B22" s="4">
        <v>12.369</v>
      </c>
      <c r="F22">
        <f t="shared" si="1"/>
        <v>24</v>
      </c>
      <c r="G22">
        <v>0.0</v>
      </c>
    </row>
    <row r="23">
      <c r="B23" s="4">
        <v>12.944</v>
      </c>
      <c r="F23">
        <f t="shared" si="1"/>
        <v>25</v>
      </c>
      <c r="G23">
        <v>0.0</v>
      </c>
    </row>
    <row r="24">
      <c r="B24" s="4">
        <v>14.233</v>
      </c>
      <c r="F24">
        <f t="shared" si="1"/>
        <v>26</v>
      </c>
      <c r="G24">
        <v>0.0</v>
      </c>
    </row>
    <row r="25">
      <c r="B25" s="4">
        <v>19.71</v>
      </c>
      <c r="F25">
        <f t="shared" si="1"/>
        <v>27</v>
      </c>
      <c r="G25">
        <v>0.0</v>
      </c>
    </row>
    <row r="26">
      <c r="B26" s="4">
        <v>16.004</v>
      </c>
      <c r="F26">
        <f t="shared" si="1"/>
        <v>28</v>
      </c>
      <c r="G26">
        <v>0.0</v>
      </c>
    </row>
    <row r="27">
      <c r="G27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7.0"/>
  </cols>
  <sheetData>
    <row r="2">
      <c r="B2" s="2" t="s">
        <v>1</v>
      </c>
      <c r="F2" s="5" t="s">
        <v>21</v>
      </c>
      <c r="G2" s="5" t="s">
        <v>22</v>
      </c>
    </row>
    <row r="3">
      <c r="B3" s="4">
        <v>19.278</v>
      </c>
      <c r="D3" s="4" t="s">
        <v>23</v>
      </c>
      <c r="E3">
        <f>AVERAGE(Incongruent)</f>
        <v>22.01591667</v>
      </c>
      <c r="F3" s="4">
        <v>5.0</v>
      </c>
      <c r="G3">
        <f t="array" ref="G3:G27">FREQUENCY(Incongruent, Bins)</f>
        <v>0</v>
      </c>
    </row>
    <row r="4">
      <c r="B4" s="4">
        <v>18.741</v>
      </c>
      <c r="D4" s="4" t="s">
        <v>24</v>
      </c>
      <c r="E4">
        <f>MEDIAN(Incongruent)</f>
        <v>21.0175</v>
      </c>
      <c r="F4">
        <f t="shared" ref="F4:F26" si="1">F3+1</f>
        <v>6</v>
      </c>
      <c r="G4">
        <v>0.0</v>
      </c>
    </row>
    <row r="5">
      <c r="B5" s="4">
        <v>21.214</v>
      </c>
      <c r="D5" s="4" t="s">
        <v>25</v>
      </c>
      <c r="E5">
        <f>STDEV(Incongruent)</f>
        <v>4.797057122</v>
      </c>
      <c r="F5">
        <f t="shared" si="1"/>
        <v>7</v>
      </c>
      <c r="G5">
        <v>0.0</v>
      </c>
    </row>
    <row r="6">
      <c r="B6" s="4">
        <v>15.687</v>
      </c>
      <c r="F6">
        <f t="shared" si="1"/>
        <v>8</v>
      </c>
      <c r="G6">
        <v>0.0</v>
      </c>
    </row>
    <row r="7">
      <c r="B7" s="4">
        <v>22.803</v>
      </c>
      <c r="F7">
        <f t="shared" si="1"/>
        <v>9</v>
      </c>
      <c r="G7">
        <v>0.0</v>
      </c>
    </row>
    <row r="8">
      <c r="B8" s="4">
        <v>20.878</v>
      </c>
      <c r="F8">
        <f t="shared" si="1"/>
        <v>10</v>
      </c>
      <c r="G8">
        <v>0.0</v>
      </c>
    </row>
    <row r="9">
      <c r="B9" s="4">
        <v>24.572</v>
      </c>
      <c r="F9">
        <f t="shared" si="1"/>
        <v>11</v>
      </c>
      <c r="G9">
        <v>0.0</v>
      </c>
    </row>
    <row r="10">
      <c r="B10" s="4">
        <v>17.394</v>
      </c>
      <c r="F10">
        <f t="shared" si="1"/>
        <v>12</v>
      </c>
      <c r="G10">
        <v>0.0</v>
      </c>
    </row>
    <row r="11">
      <c r="B11" s="4">
        <v>20.762</v>
      </c>
      <c r="F11">
        <f t="shared" si="1"/>
        <v>13</v>
      </c>
      <c r="G11">
        <v>0.0</v>
      </c>
    </row>
    <row r="12">
      <c r="B12" s="4">
        <v>26.282</v>
      </c>
      <c r="F12">
        <f t="shared" si="1"/>
        <v>14</v>
      </c>
      <c r="G12">
        <v>0.0</v>
      </c>
    </row>
    <row r="13">
      <c r="B13" s="4">
        <v>24.524</v>
      </c>
      <c r="F13">
        <f t="shared" si="1"/>
        <v>15</v>
      </c>
      <c r="G13">
        <v>0.0</v>
      </c>
    </row>
    <row r="14">
      <c r="B14" s="4">
        <v>18.644</v>
      </c>
      <c r="F14">
        <f t="shared" si="1"/>
        <v>16</v>
      </c>
      <c r="G14">
        <v>1.0</v>
      </c>
    </row>
    <row r="15">
      <c r="B15" s="4">
        <v>17.51</v>
      </c>
      <c r="F15">
        <f t="shared" si="1"/>
        <v>17</v>
      </c>
      <c r="G15">
        <v>0.0</v>
      </c>
    </row>
    <row r="16">
      <c r="B16" s="4">
        <v>20.33</v>
      </c>
      <c r="F16">
        <f t="shared" si="1"/>
        <v>18</v>
      </c>
      <c r="G16">
        <v>4.0</v>
      </c>
    </row>
    <row r="17">
      <c r="B17" s="4">
        <v>35.255</v>
      </c>
      <c r="F17">
        <f t="shared" si="1"/>
        <v>19</v>
      </c>
      <c r="G17">
        <v>2.0</v>
      </c>
    </row>
    <row r="18">
      <c r="B18" s="4">
        <v>22.158</v>
      </c>
      <c r="F18">
        <f t="shared" si="1"/>
        <v>20</v>
      </c>
      <c r="G18">
        <v>1.0</v>
      </c>
    </row>
    <row r="19">
      <c r="B19" s="4">
        <v>25.139</v>
      </c>
      <c r="F19">
        <f t="shared" si="1"/>
        <v>21</v>
      </c>
      <c r="G19">
        <v>4.0</v>
      </c>
    </row>
    <row r="20">
      <c r="B20" s="4">
        <v>20.429</v>
      </c>
      <c r="F20">
        <f t="shared" si="1"/>
        <v>22</v>
      </c>
      <c r="G20">
        <v>2.0</v>
      </c>
    </row>
    <row r="21">
      <c r="B21" s="4">
        <v>17.425</v>
      </c>
      <c r="F21">
        <f t="shared" si="1"/>
        <v>23</v>
      </c>
      <c r="G21">
        <v>3.0</v>
      </c>
    </row>
    <row r="22">
      <c r="B22" s="4">
        <v>34.288</v>
      </c>
      <c r="F22">
        <f t="shared" si="1"/>
        <v>24</v>
      </c>
      <c r="G22">
        <v>1.0</v>
      </c>
    </row>
    <row r="23">
      <c r="B23" s="4">
        <v>23.894</v>
      </c>
      <c r="F23">
        <f t="shared" si="1"/>
        <v>25</v>
      </c>
      <c r="G23">
        <v>2.0</v>
      </c>
    </row>
    <row r="24">
      <c r="B24" s="4">
        <v>17.96</v>
      </c>
      <c r="F24">
        <f t="shared" si="1"/>
        <v>26</v>
      </c>
      <c r="G24">
        <v>1.0</v>
      </c>
    </row>
    <row r="25">
      <c r="B25" s="4">
        <v>22.058</v>
      </c>
      <c r="F25">
        <f t="shared" si="1"/>
        <v>27</v>
      </c>
      <c r="G25">
        <v>1.0</v>
      </c>
    </row>
    <row r="26">
      <c r="B26" s="4">
        <v>21.157</v>
      </c>
      <c r="F26">
        <f t="shared" si="1"/>
        <v>28</v>
      </c>
      <c r="G26">
        <v>0.0</v>
      </c>
    </row>
    <row r="27">
      <c r="G27">
        <v>2.0</v>
      </c>
    </row>
  </sheetData>
  <drawing r:id="rId1"/>
</worksheet>
</file>