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peye9704_colorado_edu/Documents/2025/Teach/CSCI5722-S25/Public/"/>
    </mc:Choice>
  </mc:AlternateContent>
  <xr:revisionPtr revIDLastSave="0" documentId="8_{DF38756E-3E0B-4843-867E-6CF08FAF164B}" xr6:coauthVersionLast="47" xr6:coauthVersionMax="47" xr10:uidLastSave="{00000000-0000-0000-0000-000000000000}"/>
  <bookViews>
    <workbookView xWindow="17000" yWindow="4420" windowWidth="32920" windowHeight="22800" xr2:uid="{005327E9-0BAD-0149-B44F-0BFDD84B6405}"/>
  </bookViews>
  <sheets>
    <sheet name="CNN" sheetId="2" r:id="rId1"/>
    <sheet name="LeNet" sheetId="3" r:id="rId2"/>
  </sheets>
  <definedNames>
    <definedName name="GRAYSCALEIMAGE" localSheetId="0">_xlfn.LAMBDA(_xlpm.id, OFFSET(CNN!#REF!,0,8*(_xlpm.id-1),8,8))</definedName>
    <definedName name="IM2COL">_xlfn.LAMBDA(_xlpm.image,_xlpm.filter_size,_xlpm.stride,  _xlfn.LET(_xlpm.o, _xlpm.image,  _xlpm.d, _xlpm.filter_size,  _xlpm.s, _xlpm.stride, _xlpm.h, ROWS(_xlpm.o),  _xlpm.w, COLUMNS(_xlpm.o), _xlpm.hs, _xlfn.FLOOR.MATH((_xlpm.h-_xlpm.d)/_xlpm.s+1), _xlpm.ws, _xlfn.FLOOR.MATH((_xlpm.w-_xlpm.d)/_xlpm.s+1),  _xlpm.is, _xlfn.TOROW(_xlfn.MAKEARRAY(_xlpm.hs,_xlpm.ws, _xlfn.LAMBDA(_xlpm.y,_xlpm.x,_xlpm.s*(_xlpm.y-1)))),  _xlpm.js, _xlfn.TOROW(_xlfn.MAKEARRAY(_xlpm.hs,_xlpm.ws, _xlfn.LAMBDA(_xlpm.y,_xlpm.x,_xlpm.s*(_xlpm.x-1)))),  _xlpm.us, _xlfn.TOROW(_xlfn.MAKEARRAY(_xlpm.d,_xlpm.d, _xlfn.LAMBDA(_xlpm.y,_xlpm.x,_xlpm.y-1))),  _xlpm.vs, _xlfn.TOROW(_xlfn.MAKEARRAY(_xlpm.d,_xlpm.d, _xlfn.LAMBDA(_xlpm.y,_xlpm.x,_xlpm.x-1))),  _xlfn.MAKEARRAY(_xlpm.d*_xlpm.d, _xlpm.hs*_xlpm.ws, _xlfn.LAMBDA(_xlpm.k,_xlpm.p,  _xlfn.LET(  _xlpm.i,INDEX(_xlpm.is, _xlpm.p), _xlpm.j, INDEX(_xlpm.js, _xlpm.p),  _xlpm.u,INDEX(_xlpm.us, _xlpm.k), _xlpm.v,INDEX(_xlpm.vs, _xlpm.k),  _xlpm.r, 1+_xlpm.i+_xlpm.u, _xlpm.c, 1+_xlpm.j+_xlpm.v,  INDEX(_xlpm.o,_xlpm.r,_xlpm.c)))))  )</definedName>
    <definedName name="IMPAD">_xlfn.LAMBDA(_xlpm.image,_xlpm.pad_width,_xlpm.pad_value, _xlfn.LET(_xlpm.o, _xlpm.image, _xlpm.h, ROWS(_xlpm.o), _xlpm.w, COLUMNS(_xlpm.o), _xlpm.pw, _xlpm.pad_width, _xlpm.pv, _xlpm.pad_value,  _xlpm.left, _xlfn.SEQUENCE(_xlpm.h,_xlpm.pw,_xlpm.pv,0), _xlpm.right, _xlpm.left,  _xlpm.top, _xlfn.SEQUENCE(_xlpm.pw,_xlpm.w+2*_xlpm.pw, _xlpm.pv,0), _xlpm.bottom, _xlpm.top,  _xlpm.a, _xlfn.HSTACK(_xlpm.left,_xlpm.o, _xlpm.right),  _xlpm.b, _xlfn.VSTACK(_xlpm.top,_xlpm.a,_xlpm.bottom),  _xlpm.b))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97" i="2" l="1" a="1"/>
  <c r="U97" i="2" s="1"/>
  <c r="U108" i="2" a="1"/>
  <c r="U108" i="2" s="1"/>
  <c r="U104" i="2" l="1" a="1"/>
  <c r="U104" i="2" s="1"/>
  <c r="P64" i="2" l="1" a="1"/>
  <c r="P64" i="2" s="1"/>
  <c r="P80" i="2" s="1" a="1"/>
  <c r="F35" i="2" a="1"/>
  <c r="F35" i="2" s="1"/>
  <c r="F40" i="2" s="1" a="1"/>
  <c r="F40" i="2" s="1"/>
  <c r="P80" i="2" l="1"/>
  <c r="H40" i="2" a="1"/>
  <c r="H40" i="2" s="1"/>
  <c r="G40" i="2" a="1"/>
  <c r="G40" i="2" s="1"/>
  <c r="I40" i="2" a="1"/>
  <c r="I40" i="2" s="1"/>
  <c r="P91" i="2" l="1" a="1"/>
  <c r="F48" i="2" a="1"/>
  <c r="F48" i="2" s="1"/>
  <c r="F52" i="2" s="1"/>
  <c r="F54" i="2" s="1"/>
  <c r="P91" i="2" l="1"/>
  <c r="AA82" i="2" s="1" a="1"/>
  <c r="AA82" i="2" s="1"/>
  <c r="P100" i="2" a="1"/>
  <c r="P100" i="2" s="1"/>
  <c r="P108" i="2" s="1" a="1"/>
  <c r="P108" i="2" l="1"/>
  <c r="P97" i="2" a="1"/>
  <c r="P97" i="2" s="1"/>
  <c r="P104" i="2" s="1" a="1"/>
  <c r="P104" i="2" l="1"/>
  <c r="P114" i="2" a="1"/>
  <c r="X114" i="2" l="1"/>
  <c r="V114" i="2"/>
  <c r="P114" i="2"/>
  <c r="W114" i="2"/>
  <c r="P113" i="2" a="1"/>
  <c r="P118" i="2" l="1" a="1"/>
  <c r="P118" i="2" s="1"/>
  <c r="U114" i="2"/>
  <c r="P113" i="2"/>
  <c r="X113" i="2"/>
  <c r="W113" i="2"/>
  <c r="V113" i="2"/>
  <c r="P116" i="2" l="1" a="1"/>
  <c r="P116" i="2" s="1"/>
  <c r="P121" i="2" s="1" a="1"/>
  <c r="P121" i="2" s="1"/>
  <c r="P133" i="2" s="1" a="1"/>
  <c r="P133" i="2" s="1"/>
  <c r="P137" i="2" s="1" a="1"/>
  <c r="P137" i="2" s="1"/>
  <c r="U113" i="2"/>
  <c r="P145" i="2" l="1" a="1"/>
  <c r="P145" i="2" s="1"/>
  <c r="P149" i="2" s="1"/>
  <c r="AA116" i="2" l="1" a="1"/>
  <c r="AA116" i="2" l="1"/>
  <c r="AA113" i="2" s="1" a="1"/>
  <c r="AA113" i="2" s="1"/>
  <c r="AA114" i="2" a="1"/>
  <c r="AA114" i="2" s="1"/>
  <c r="AA97" i="2" l="1" a="1"/>
  <c r="AF94" i="2" s="1" a="1"/>
  <c r="AF94" i="2" s="1"/>
  <c r="AA97" i="2" l="1"/>
  <c r="AE94" i="2" s="1" a="1"/>
  <c r="AE94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<sst xmlns="http://schemas.openxmlformats.org/spreadsheetml/2006/main" count="42" uniqueCount="33">
  <si>
    <t>Categorical Cross Entropy Loss</t>
  </si>
  <si>
    <t>Epoch 1</t>
  </si>
  <si>
    <t>batch</t>
  </si>
  <si>
    <t>Logit</t>
  </si>
  <si>
    <t>Z</t>
  </si>
  <si>
    <t>Prediction (P)</t>
  </si>
  <si>
    <t>Target (Yhat)</t>
  </si>
  <si>
    <t>-Yhat*log(P)</t>
  </si>
  <si>
    <t>L</t>
  </si>
  <si>
    <t>Prediction - Target</t>
  </si>
  <si>
    <t>Epoch 2</t>
  </si>
  <si>
    <t>dZ</t>
  </si>
  <si>
    <t>Z'</t>
  </si>
  <si>
    <t>L'</t>
  </si>
  <si>
    <t>dL = L' - L</t>
  </si>
  <si>
    <t>Backpropagation</t>
  </si>
  <si>
    <t>Input</t>
  </si>
  <si>
    <t>IM2COL</t>
  </si>
  <si>
    <t>W</t>
  </si>
  <si>
    <t>b</t>
  </si>
  <si>
    <t>ReLU</t>
  </si>
  <si>
    <t>Indices</t>
  </si>
  <si>
    <t>WRAP</t>
  </si>
  <si>
    <t>MAXPOOL</t>
  </si>
  <si>
    <t>`</t>
  </si>
  <si>
    <t>Flatten</t>
  </si>
  <si>
    <t>Softmax</t>
  </si>
  <si>
    <t>Target</t>
  </si>
  <si>
    <t>Categorical</t>
  </si>
  <si>
    <t>Cross-Entropy</t>
  </si>
  <si>
    <t>Loss</t>
  </si>
  <si>
    <t>Total Loss</t>
  </si>
  <si>
    <t>Loss Gradient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</si>
</sst>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6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rgb="FFC0000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FA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/>
      <diagonal/>
    </border>
    <border>
      <left style="mediumDashed">
        <color indexed="64"/>
      </left>
      <right style="mediumDashed">
        <color indexed="64"/>
      </right>
      <top/>
      <bottom/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/>
      <bottom/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 style="mediumDashed">
        <color auto="1"/>
      </left>
      <right/>
      <top style="mediumDashed">
        <color auto="1"/>
      </top>
      <bottom style="mediumDashed">
        <color auto="1"/>
      </bottom>
      <diagonal/>
    </border>
    <border>
      <left/>
      <right/>
      <top style="mediumDashed">
        <color auto="1"/>
      </top>
      <bottom style="mediumDashed">
        <color auto="1"/>
      </bottom>
      <diagonal/>
    </border>
    <border>
      <left/>
      <right style="mediumDashed">
        <color auto="1"/>
      </right>
      <top style="mediumDashed">
        <color auto="1"/>
      </top>
      <bottom style="mediumDashed">
        <color auto="1"/>
      </bottom>
      <diagonal/>
    </border>
  </borders>
  <cellStyleXfs count="2">
    <xf numFmtId="0" fontId="0" fillId="0" borderId="0"/>
    <xf numFmtId="0" fontId="3" fillId="3" borderId="1">
      <alignment horizontal="center"/>
    </xf>
  </cellStyleXfs>
  <cellXfs count="83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0" borderId="5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6" borderId="0" xfId="0" applyFill="1" applyAlignment="1">
      <alignment horizontal="center"/>
    </xf>
    <xf numFmtId="0" fontId="0" fillId="5" borderId="5" xfId="0" applyFill="1" applyBorder="1" applyAlignment="1">
      <alignment horizontal="center"/>
    </xf>
    <xf numFmtId="0" fontId="0" fillId="0" borderId="0" xfId="0" quotePrefix="1"/>
    <xf numFmtId="0" fontId="0" fillId="7" borderId="19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164" fontId="4" fillId="0" borderId="6" xfId="0" applyNumberFormat="1" applyFont="1" applyBorder="1" applyAlignment="1">
      <alignment horizontal="center"/>
    </xf>
    <xf numFmtId="164" fontId="4" fillId="0" borderId="8" xfId="0" applyNumberFormat="1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8" borderId="17" xfId="0" applyFill="1" applyBorder="1" applyAlignment="1">
      <alignment horizontal="center"/>
    </xf>
    <xf numFmtId="0" fontId="0" fillId="8" borderId="18" xfId="0" applyFill="1" applyBorder="1" applyAlignment="1">
      <alignment horizontal="center"/>
    </xf>
  </cellXfs>
  <cellStyles count="2">
    <cellStyle name="Formula" xfId="1" xr:uid="{E68D87FD-CB10-0147-BAE4-54C00157F83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212927</xdr:colOff>
      <xdr:row>2</xdr:row>
      <xdr:rowOff>74579</xdr:rowOff>
    </xdr:from>
    <xdr:to>
      <xdr:col>9</xdr:col>
      <xdr:colOff>149421</xdr:colOff>
      <xdr:row>60</xdr:row>
      <xdr:rowOff>143425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B147849-C9AA-8B8B-2D05-55FB2E9CB7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l="413" t="32" r="1"/>
        <a:stretch/>
      </xdr:blipFill>
      <xdr:spPr>
        <a:xfrm>
          <a:off x="1050587" y="506919"/>
          <a:ext cx="6637770" cy="12606719"/>
        </a:xfrm>
        <a:prstGeom prst="rect">
          <a:avLst/>
        </a:prstGeom>
      </xdr:spPr>
    </xdr:pic>
    <xdr:clientData/>
  </xdr:twoCellAnchor>
  <xdr:twoCellAnchor editAs="oneCell">
    <xdr:from>
      <xdr:col>4</xdr:col>
      <xdr:colOff>461314</xdr:colOff>
      <xdr:row>10</xdr:row>
      <xdr:rowOff>108087</xdr:rowOff>
    </xdr:from>
    <xdr:to>
      <xdr:col>8</xdr:col>
      <xdr:colOff>97000</xdr:colOff>
      <xdr:row>46</xdr:row>
      <xdr:rowOff>111084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D403EED-6EFF-F944-7A4E-8995AF3EC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1412552" y="4669189"/>
          <a:ext cx="7785125" cy="298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10B5D-3C8E-A040-8B89-B5979CC41C98}">
  <dimension ref="A1:AF153"/>
  <sheetViews>
    <sheetView tabSelected="1" topLeftCell="A82" zoomScaleNormal="75" workbookViewId="0">
      <selection activeCell="L26" sqref="L26"/>
    </sheetView>
  </sheetViews>
  <sheetFormatPr defaultColWidth="4.875" defaultRowHeight="24" customHeight="1"/>
  <cols>
    <col min="6" max="6" width="4.875" customWidth="1"/>
    <col min="13" max="13" width="4.875" customWidth="1"/>
    <col min="16" max="16" width="4.875" customWidth="1"/>
    <col min="22" max="22" width="4.875" customWidth="1"/>
    <col min="27" max="27" width="4.875" customWidth="1"/>
    <col min="33" max="44" width="4.875" customWidth="1"/>
  </cols>
  <sheetData>
    <row r="1" spans="1:9" s="2" customFormat="1" ht="24" customHeight="1">
      <c r="A1" s="1" t="s">
        <v>0</v>
      </c>
    </row>
    <row r="3" spans="1:9" ht="23.1" customHeight="1">
      <c r="A3" t="s">
        <v>1</v>
      </c>
    </row>
    <row r="4" spans="1:9" ht="23.1" customHeight="1">
      <c r="F4" t="s">
        <v>2</v>
      </c>
    </row>
    <row r="5" spans="1:9" ht="23.1" customHeight="1">
      <c r="F5" s="3">
        <v>1</v>
      </c>
      <c r="G5" s="3">
        <v>2</v>
      </c>
      <c r="H5" s="3">
        <v>3</v>
      </c>
      <c r="I5" s="3">
        <v>4</v>
      </c>
    </row>
    <row r="6" spans="1:9" ht="23.1" customHeight="1">
      <c r="C6" t="s">
        <v>3</v>
      </c>
      <c r="D6" t="s">
        <v>4</v>
      </c>
      <c r="F6" s="8">
        <v>1</v>
      </c>
      <c r="G6" s="8">
        <v>2</v>
      </c>
      <c r="H6" s="8">
        <v>4</v>
      </c>
      <c r="I6" s="8">
        <v>2</v>
      </c>
    </row>
    <row r="7" spans="1:9" ht="23.1" customHeight="1">
      <c r="F7" s="9">
        <v>2</v>
      </c>
      <c r="G7" s="9">
        <v>3</v>
      </c>
      <c r="H7" s="9">
        <v>3</v>
      </c>
      <c r="I7" s="9">
        <v>1</v>
      </c>
    </row>
    <row r="8" spans="1:9" ht="23.1" customHeight="1">
      <c r="F8" s="10">
        <v>1</v>
      </c>
      <c r="G8" s="10">
        <v>1</v>
      </c>
      <c r="H8" s="10">
        <v>2</v>
      </c>
      <c r="I8" s="10">
        <v>1</v>
      </c>
    </row>
    <row r="9" spans="1:9" ht="23.1" customHeight="1"/>
    <row r="10" spans="1:9" ht="23.1" customHeight="1"/>
    <row r="11" spans="1:9" ht="23.1" customHeight="1">
      <c r="C11" t="s">
        <v>5</v>
      </c>
      <c r="F11" s="8"/>
      <c r="G11" s="8"/>
      <c r="H11" s="8"/>
      <c r="I11" s="8"/>
    </row>
    <row r="12" spans="1:9" ht="23.1" customHeight="1">
      <c r="F12" s="9"/>
      <c r="G12" s="9"/>
      <c r="H12" s="9"/>
      <c r="I12" s="9"/>
    </row>
    <row r="13" spans="1:9" ht="23.1" customHeight="1">
      <c r="F13" s="10"/>
      <c r="G13" s="10"/>
      <c r="H13" s="10"/>
      <c r="I13" s="10"/>
    </row>
    <row r="14" spans="1:9" ht="23.1" customHeight="1"/>
    <row r="15" spans="1:9" ht="23.1" customHeight="1">
      <c r="C15" t="s">
        <v>6</v>
      </c>
      <c r="F15" s="8"/>
      <c r="G15" s="8"/>
      <c r="H15" s="8"/>
      <c r="I15" s="8"/>
    </row>
    <row r="16" spans="1:9" ht="23.1" customHeight="1">
      <c r="F16" s="9"/>
      <c r="G16" s="9"/>
      <c r="H16" s="9"/>
      <c r="I16" s="9"/>
    </row>
    <row r="17" spans="1:9" ht="23.1" customHeight="1">
      <c r="F17" s="10"/>
      <c r="G17" s="10"/>
      <c r="H17" s="10"/>
      <c r="I17" s="10"/>
    </row>
    <row r="18" spans="1:9" ht="23.1" customHeight="1"/>
    <row r="19" spans="1:9" ht="23.1" customHeight="1">
      <c r="C19" s="37" t="s">
        <v>7</v>
      </c>
      <c r="F19" s="8"/>
      <c r="G19" s="8"/>
      <c r="H19" s="8"/>
      <c r="I19" s="8"/>
    </row>
    <row r="20" spans="1:9" ht="23.1" customHeight="1">
      <c r="F20" s="9"/>
      <c r="G20" s="9"/>
      <c r="H20" s="9"/>
      <c r="I20" s="9"/>
    </row>
    <row r="21" spans="1:9" ht="23.1" customHeight="1">
      <c r="F21" s="10"/>
      <c r="G21" s="10"/>
      <c r="H21" s="10"/>
      <c r="I21" s="10"/>
    </row>
    <row r="22" spans="1:9" ht="23.1" customHeight="1" thickBot="1"/>
    <row r="23" spans="1:9" ht="23.1" customHeight="1" thickBot="1">
      <c r="D23" t="s">
        <v>8</v>
      </c>
      <c r="F23" s="81"/>
      <c r="G23" s="82"/>
    </row>
    <row r="24" spans="1:9" ht="23.1" customHeight="1"/>
    <row r="25" spans="1:9" ht="23.1" customHeight="1" thickBot="1"/>
    <row r="26" spans="1:9" ht="23.1" customHeight="1">
      <c r="B26" t="s">
        <v>9</v>
      </c>
      <c r="F26" s="51"/>
      <c r="G26" s="51"/>
      <c r="H26" s="51"/>
      <c r="I26" s="51"/>
    </row>
    <row r="27" spans="1:9" ht="23.1" customHeight="1">
      <c r="F27" s="52"/>
      <c r="G27" s="52"/>
      <c r="H27" s="52"/>
      <c r="I27" s="52"/>
    </row>
    <row r="28" spans="1:9" ht="23.1" customHeight="1" thickBot="1">
      <c r="F28" s="53"/>
      <c r="G28" s="53"/>
      <c r="H28" s="53"/>
      <c r="I28" s="53"/>
    </row>
    <row r="29" spans="1:9" ht="23.1" customHeight="1">
      <c r="A29" t="s">
        <v>10</v>
      </c>
    </row>
    <row r="30" spans="1:9" ht="23.1" customHeight="1"/>
    <row r="31" spans="1:9" ht="23.1" customHeight="1">
      <c r="C31" t="s">
        <v>11</v>
      </c>
      <c r="F31" s="8">
        <v>0</v>
      </c>
      <c r="G31" s="8">
        <v>0</v>
      </c>
      <c r="H31" s="8">
        <v>0</v>
      </c>
      <c r="I31" s="8">
        <v>0</v>
      </c>
    </row>
    <row r="32" spans="1:9" ht="23.1" customHeight="1">
      <c r="F32" s="9">
        <v>0</v>
      </c>
      <c r="G32" s="9">
        <v>0</v>
      </c>
      <c r="H32" s="9">
        <v>0</v>
      </c>
      <c r="I32" s="9">
        <v>0</v>
      </c>
    </row>
    <row r="33" spans="3:9" ht="23.1" customHeight="1">
      <c r="F33" s="10">
        <v>0</v>
      </c>
      <c r="G33" s="10">
        <v>0</v>
      </c>
      <c r="H33" s="10">
        <v>0</v>
      </c>
      <c r="I33" s="10">
        <v>0</v>
      </c>
    </row>
    <row r="34" spans="3:9" ht="23.1" customHeight="1"/>
    <row r="35" spans="3:9" ht="23.1" customHeight="1">
      <c r="C35" t="s">
        <v>3</v>
      </c>
      <c r="D35" t="s">
        <v>12</v>
      </c>
      <c r="F35" s="8" cm="1">
        <f t="array" ref="F35:I37">F6:I8+F31:I33</f>
        <v>1</v>
      </c>
      <c r="G35" s="8">
        <v>2</v>
      </c>
      <c r="H35" s="8">
        <v>4</v>
      </c>
      <c r="I35" s="8">
        <v>2</v>
      </c>
    </row>
    <row r="36" spans="3:9" ht="23.1" customHeight="1">
      <c r="F36" s="9">
        <v>2</v>
      </c>
      <c r="G36" s="9">
        <v>3</v>
      </c>
      <c r="H36" s="9">
        <v>3</v>
      </c>
      <c r="I36" s="9">
        <v>1</v>
      </c>
    </row>
    <row r="37" spans="3:9" ht="23.1" customHeight="1">
      <c r="F37" s="10">
        <v>1</v>
      </c>
      <c r="G37" s="10">
        <v>1</v>
      </c>
      <c r="H37" s="10">
        <v>2</v>
      </c>
      <c r="I37" s="10">
        <v>1</v>
      </c>
    </row>
    <row r="38" spans="3:9" ht="23.1" customHeight="1"/>
    <row r="39" spans="3:9" ht="23.1" customHeight="1"/>
    <row r="40" spans="3:9" ht="23.1" customHeight="1">
      <c r="C40" t="s">
        <v>5</v>
      </c>
      <c r="F40" s="8" cm="1">
        <f t="array" ref="F40:F42">EXP(F35:F37)/SUM(EXP(F35:F37))</f>
        <v>0.21194155761708544</v>
      </c>
      <c r="G40" s="8" cm="1">
        <f t="array" ref="G40:G42">EXP(G35:G37)/SUM(EXP(G35:G37))</f>
        <v>0.24472847105479764</v>
      </c>
      <c r="H40" s="8" cm="1">
        <f t="array" ref="H40:H42">EXP(H35:H37)/SUM(EXP(H35:H37))</f>
        <v>0.66524095577482178</v>
      </c>
      <c r="I40" s="8" cm="1">
        <f t="array" ref="I40:I42">EXP(I35:I37)/SUM(EXP(I35:I37))</f>
        <v>0.57611688476582912</v>
      </c>
    </row>
    <row r="41" spans="3:9" ht="23.1" customHeight="1">
      <c r="F41" s="9">
        <v>0.57611688476582912</v>
      </c>
      <c r="G41" s="9">
        <v>0.6652409557748219</v>
      </c>
      <c r="H41" s="9">
        <v>0.24472847105479764</v>
      </c>
      <c r="I41" s="9">
        <v>0.21194155761708544</v>
      </c>
    </row>
    <row r="42" spans="3:9" ht="23.1" customHeight="1">
      <c r="F42" s="10">
        <v>0.21194155761708544</v>
      </c>
      <c r="G42" s="10">
        <v>9.0030573170380448E-2</v>
      </c>
      <c r="H42" s="10">
        <v>9.0030573170380448E-2</v>
      </c>
      <c r="I42" s="10">
        <v>0.21194155761708544</v>
      </c>
    </row>
    <row r="43" spans="3:9" ht="23.1" customHeight="1"/>
    <row r="44" spans="3:9" ht="23.1" customHeight="1">
      <c r="C44" t="s">
        <v>6</v>
      </c>
      <c r="F44" s="8">
        <v>1</v>
      </c>
      <c r="G44" s="8">
        <v>1</v>
      </c>
      <c r="H44" s="8">
        <v>0</v>
      </c>
      <c r="I44" s="8">
        <v>0</v>
      </c>
    </row>
    <row r="45" spans="3:9" ht="23.1" customHeight="1">
      <c r="F45" s="9">
        <v>0</v>
      </c>
      <c r="G45" s="9">
        <v>0</v>
      </c>
      <c r="H45" s="9">
        <v>1</v>
      </c>
      <c r="I45" s="9">
        <v>0</v>
      </c>
    </row>
    <row r="46" spans="3:9" ht="24" customHeight="1">
      <c r="F46" s="10">
        <v>0</v>
      </c>
      <c r="G46" s="10">
        <v>0</v>
      </c>
      <c r="H46" s="10">
        <v>0</v>
      </c>
      <c r="I46" s="10">
        <v>1</v>
      </c>
    </row>
    <row r="48" spans="3:9" ht="24" customHeight="1">
      <c r="C48" s="37" t="s">
        <v>7</v>
      </c>
      <c r="F48" s="8" cm="1">
        <f t="array" ref="F48:I50">-F44:I46*LN(F40:I42+0.00001)</f>
        <v>1.5513975322268407</v>
      </c>
      <c r="G48" s="8">
        <v>1.4075651036664969</v>
      </c>
      <c r="H48" s="8">
        <v>0</v>
      </c>
      <c r="I48" s="8">
        <v>0</v>
      </c>
    </row>
    <row r="49" spans="1:28" ht="24" customHeight="1">
      <c r="F49" s="9">
        <v>0</v>
      </c>
      <c r="G49" s="9">
        <v>0</v>
      </c>
      <c r="H49" s="9">
        <v>1.4075651036664969</v>
      </c>
      <c r="I49" s="9">
        <v>0</v>
      </c>
    </row>
    <row r="50" spans="1:28" ht="24" customHeight="1">
      <c r="F50" s="10">
        <v>0</v>
      </c>
      <c r="G50" s="10">
        <v>0</v>
      </c>
      <c r="H50" s="10">
        <v>0</v>
      </c>
      <c r="I50" s="10">
        <v>1.5513975322268407</v>
      </c>
    </row>
    <row r="51" spans="1:28" ht="24" customHeight="1" thickBot="1"/>
    <row r="52" spans="1:28" ht="24" customHeight="1" thickBot="1">
      <c r="D52" t="s">
        <v>13</v>
      </c>
      <c r="F52" s="81">
        <f>SUM(_xlfn.ANCHORARRAY(F48))</f>
        <v>5.9179252717866753</v>
      </c>
      <c r="G52" s="82"/>
    </row>
    <row r="54" spans="1:28" ht="24" customHeight="1">
      <c r="C54" t="s">
        <v>14</v>
      </c>
      <c r="F54" s="76">
        <f>F52-F23</f>
        <v>5.9179252717866753</v>
      </c>
      <c r="G54" s="77"/>
    </row>
    <row r="56" spans="1:28" s="2" customFormat="1" ht="24" customHeight="1">
      <c r="A56" s="1" t="s">
        <v>15</v>
      </c>
    </row>
    <row r="58" spans="1:28" ht="24" customHeight="1" thickBot="1"/>
    <row r="59" spans="1:28" ht="24" customHeight="1">
      <c r="D59" s="15"/>
      <c r="E59" s="16"/>
      <c r="F59" s="16"/>
      <c r="G59" s="17"/>
      <c r="N59" t="s">
        <v>16</v>
      </c>
      <c r="P59" s="23">
        <v>1</v>
      </c>
      <c r="Q59" s="24">
        <v>1</v>
      </c>
      <c r="R59" s="24">
        <v>6</v>
      </c>
      <c r="S59" s="25">
        <v>2</v>
      </c>
    </row>
    <row r="60" spans="1:28" ht="24" customHeight="1">
      <c r="D60" s="18"/>
      <c r="G60" s="19"/>
      <c r="P60" s="26">
        <v>2</v>
      </c>
      <c r="Q60" s="3">
        <v>3</v>
      </c>
      <c r="R60" s="3">
        <v>1</v>
      </c>
      <c r="S60" s="27">
        <v>3</v>
      </c>
    </row>
    <row r="61" spans="1:28" ht="24" customHeight="1">
      <c r="D61" s="18"/>
      <c r="G61" s="19"/>
      <c r="P61" s="26">
        <v>5</v>
      </c>
      <c r="Q61" s="3">
        <v>2</v>
      </c>
      <c r="R61" s="3">
        <v>2</v>
      </c>
      <c r="S61" s="27">
        <v>4</v>
      </c>
    </row>
    <row r="62" spans="1:28" ht="24" customHeight="1" thickBot="1">
      <c r="D62" s="20"/>
      <c r="E62" s="21"/>
      <c r="F62" s="21"/>
      <c r="G62" s="22"/>
      <c r="P62" s="28">
        <v>3</v>
      </c>
      <c r="Q62" s="29">
        <v>4</v>
      </c>
      <c r="R62" s="29">
        <v>2</v>
      </c>
      <c r="S62" s="30">
        <v>4</v>
      </c>
    </row>
    <row r="63" spans="1:28" ht="24" customHeight="1" thickBot="1"/>
    <row r="64" spans="1:28" ht="24" customHeight="1">
      <c r="J64" s="15"/>
      <c r="K64" s="17"/>
      <c r="N64" s="3" t="s">
        <v>17</v>
      </c>
      <c r="P64" s="4" cm="1">
        <f t="array" ref="P64:X67">IM2COL(P59:S62,2,1)</f>
        <v>1</v>
      </c>
      <c r="Q64" s="4">
        <v>1</v>
      </c>
      <c r="R64" s="4">
        <v>6</v>
      </c>
      <c r="S64" s="4">
        <v>2</v>
      </c>
      <c r="T64" s="4">
        <v>3</v>
      </c>
      <c r="U64" s="4">
        <v>1</v>
      </c>
      <c r="V64" s="4">
        <v>5</v>
      </c>
      <c r="W64" s="4">
        <v>2</v>
      </c>
      <c r="X64" s="4">
        <v>2</v>
      </c>
      <c r="AA64" s="73"/>
      <c r="AB64" s="73"/>
    </row>
    <row r="65" spans="10:28" ht="24" customHeight="1" thickBot="1">
      <c r="J65" s="20"/>
      <c r="K65" s="22"/>
      <c r="P65" s="5">
        <v>1</v>
      </c>
      <c r="Q65" s="5">
        <v>6</v>
      </c>
      <c r="R65" s="5">
        <v>2</v>
      </c>
      <c r="S65" s="5">
        <v>3</v>
      </c>
      <c r="T65" s="5">
        <v>1</v>
      </c>
      <c r="U65" s="5">
        <v>3</v>
      </c>
      <c r="V65" s="5">
        <v>2</v>
      </c>
      <c r="W65" s="5">
        <v>2</v>
      </c>
      <c r="X65" s="5">
        <v>4</v>
      </c>
      <c r="AA65" s="74"/>
      <c r="AB65" s="74"/>
    </row>
    <row r="66" spans="10:28" ht="24" customHeight="1">
      <c r="J66" s="15"/>
      <c r="K66" s="17"/>
      <c r="P66" s="5">
        <v>2</v>
      </c>
      <c r="Q66" s="5">
        <v>3</v>
      </c>
      <c r="R66" s="5">
        <v>1</v>
      </c>
      <c r="S66" s="5">
        <v>5</v>
      </c>
      <c r="T66" s="5">
        <v>2</v>
      </c>
      <c r="U66" s="5">
        <v>2</v>
      </c>
      <c r="V66" s="5">
        <v>3</v>
      </c>
      <c r="W66" s="5">
        <v>4</v>
      </c>
      <c r="X66" s="5">
        <v>2</v>
      </c>
      <c r="AA66" s="74"/>
      <c r="AB66" s="74"/>
    </row>
    <row r="67" spans="10:28" ht="24" customHeight="1" thickBot="1">
      <c r="J67" s="20"/>
      <c r="K67" s="22"/>
      <c r="P67" s="6">
        <v>3</v>
      </c>
      <c r="Q67" s="6">
        <v>1</v>
      </c>
      <c r="R67" s="6">
        <v>3</v>
      </c>
      <c r="S67" s="6">
        <v>2</v>
      </c>
      <c r="T67" s="6">
        <v>2</v>
      </c>
      <c r="U67" s="6">
        <v>4</v>
      </c>
      <c r="V67" s="6">
        <v>4</v>
      </c>
      <c r="W67" s="6">
        <v>2</v>
      </c>
      <c r="X67" s="6">
        <v>4</v>
      </c>
      <c r="AA67" s="75"/>
      <c r="AB67" s="75"/>
    </row>
    <row r="68" spans="10:28" ht="24" customHeight="1" thickBot="1">
      <c r="P68" s="3">
        <v>1</v>
      </c>
      <c r="Q68" s="3">
        <v>1</v>
      </c>
      <c r="R68" s="3">
        <v>1</v>
      </c>
      <c r="S68" s="3">
        <v>1</v>
      </c>
      <c r="T68" s="3">
        <v>1</v>
      </c>
      <c r="U68" s="3">
        <v>1</v>
      </c>
      <c r="V68" s="3">
        <v>1</v>
      </c>
      <c r="W68" s="3">
        <v>1</v>
      </c>
      <c r="X68" s="3">
        <v>1</v>
      </c>
      <c r="AA68" s="38"/>
      <c r="AB68" s="38"/>
    </row>
    <row r="69" spans="10:28" ht="24" customHeight="1" thickBot="1">
      <c r="P69" s="3"/>
      <c r="Q69" s="3"/>
      <c r="R69" s="3"/>
      <c r="S69" s="3"/>
      <c r="T69" s="3"/>
      <c r="U69" s="3"/>
      <c r="V69" s="3"/>
      <c r="W69" s="3"/>
      <c r="X69" s="3"/>
    </row>
    <row r="70" spans="10:28" ht="24" customHeight="1">
      <c r="P70" s="3"/>
      <c r="Q70" s="3"/>
      <c r="R70" s="3"/>
      <c r="S70" s="3"/>
      <c r="T70" s="3"/>
      <c r="U70" s="3"/>
      <c r="V70" s="3"/>
      <c r="W70" s="3"/>
      <c r="X70" s="3"/>
      <c r="AA70" s="40"/>
      <c r="AB70" s="40"/>
    </row>
    <row r="71" spans="10:28" ht="24" customHeight="1">
      <c r="P71" s="3"/>
      <c r="Q71" s="3"/>
      <c r="R71" s="3"/>
      <c r="S71" s="3"/>
      <c r="T71" s="3"/>
      <c r="U71" s="3"/>
      <c r="V71" s="3"/>
      <c r="W71" s="3"/>
      <c r="X71" s="3"/>
      <c r="AA71" s="41"/>
      <c r="AB71" s="41"/>
    </row>
    <row r="72" spans="10:28" ht="24" customHeight="1">
      <c r="P72" s="3"/>
      <c r="Q72" s="3"/>
      <c r="R72" s="3"/>
      <c r="S72" s="3"/>
      <c r="T72" s="3"/>
      <c r="U72" s="3"/>
      <c r="V72" s="3"/>
      <c r="W72" s="3"/>
      <c r="X72" s="3"/>
      <c r="AA72" s="41"/>
      <c r="AB72" s="41"/>
    </row>
    <row r="73" spans="10:28" ht="24" customHeight="1">
      <c r="P73" s="3"/>
      <c r="Q73" s="3"/>
      <c r="R73" s="3"/>
      <c r="S73" s="3"/>
      <c r="T73" s="3"/>
      <c r="U73" s="3"/>
      <c r="V73" s="3"/>
      <c r="W73" s="3"/>
      <c r="X73" s="3"/>
      <c r="AA73" s="41"/>
      <c r="AB73" s="41"/>
    </row>
    <row r="74" spans="10:28" ht="24" customHeight="1">
      <c r="P74" s="3"/>
      <c r="Q74" s="3"/>
      <c r="R74" s="3"/>
      <c r="S74" s="3"/>
      <c r="T74" s="3"/>
      <c r="U74" s="3"/>
      <c r="V74" s="3"/>
      <c r="W74" s="3"/>
      <c r="X74" s="3"/>
      <c r="AA74" s="41"/>
      <c r="AB74" s="41"/>
    </row>
    <row r="75" spans="10:28" ht="24" customHeight="1">
      <c r="P75" s="3"/>
      <c r="Q75" s="3"/>
      <c r="R75" s="3"/>
      <c r="S75" s="3"/>
      <c r="T75" s="3"/>
      <c r="U75" s="3"/>
      <c r="V75" s="3"/>
      <c r="W75" s="3"/>
      <c r="X75" s="3"/>
      <c r="AA75" s="41"/>
      <c r="AB75" s="41"/>
    </row>
    <row r="76" spans="10:28" ht="24" customHeight="1">
      <c r="P76" s="3"/>
      <c r="Q76" s="3"/>
      <c r="R76" s="3"/>
      <c r="S76" s="3"/>
      <c r="T76" s="3"/>
      <c r="U76" s="3"/>
      <c r="V76" s="3"/>
      <c r="W76" s="3"/>
      <c r="X76" s="3"/>
      <c r="AA76" s="41"/>
      <c r="AB76" s="41"/>
    </row>
    <row r="77" spans="10:28" ht="24" customHeight="1">
      <c r="P77" s="3"/>
      <c r="Q77" s="3"/>
      <c r="R77" s="3"/>
      <c r="S77" s="3"/>
      <c r="T77" s="3"/>
      <c r="U77" s="3"/>
      <c r="V77" s="3"/>
      <c r="W77" s="3"/>
      <c r="X77" s="3"/>
      <c r="AA77" s="41"/>
      <c r="AB77" s="41"/>
    </row>
    <row r="78" spans="10:28" ht="24" customHeight="1" thickBot="1">
      <c r="P78" s="3"/>
      <c r="Q78" s="3"/>
      <c r="R78" s="3"/>
      <c r="S78" s="3"/>
      <c r="T78" s="3"/>
      <c r="U78" s="3"/>
      <c r="V78" s="3"/>
      <c r="W78" s="3"/>
      <c r="X78" s="3"/>
      <c r="AA78" s="42"/>
      <c r="AB78" s="42"/>
    </row>
    <row r="79" spans="10:28" ht="24" customHeight="1">
      <c r="J79" t="s">
        <v>18</v>
      </c>
      <c r="N79" t="s">
        <v>19</v>
      </c>
    </row>
    <row r="80" spans="10:28" ht="24" customHeight="1">
      <c r="J80" s="11">
        <v>0</v>
      </c>
      <c r="K80" s="12">
        <v>0</v>
      </c>
      <c r="L80" s="12">
        <v>1</v>
      </c>
      <c r="M80" s="13">
        <v>-1</v>
      </c>
      <c r="N80" s="36">
        <v>0</v>
      </c>
      <c r="P80" s="31" cm="1">
        <f t="array" ref="P80:X81">MMULT(J80:N81,P64:X68)</f>
        <v>-1</v>
      </c>
      <c r="Q80" s="32">
        <v>2</v>
      </c>
      <c r="R80" s="32">
        <v>-2</v>
      </c>
      <c r="S80" s="32">
        <v>3</v>
      </c>
      <c r="T80" s="32">
        <v>0</v>
      </c>
      <c r="U80" s="32">
        <v>-2</v>
      </c>
      <c r="V80" s="32">
        <v>-1</v>
      </c>
      <c r="W80" s="32">
        <v>2</v>
      </c>
      <c r="X80" s="33">
        <v>-2</v>
      </c>
    </row>
    <row r="81" spans="10:32" ht="24" customHeight="1" thickBot="1">
      <c r="J81" s="11">
        <v>1</v>
      </c>
      <c r="K81" s="12">
        <v>1</v>
      </c>
      <c r="L81" s="12">
        <v>-1</v>
      </c>
      <c r="M81" s="13">
        <v>-1</v>
      </c>
      <c r="N81" s="36">
        <v>2</v>
      </c>
      <c r="P81" s="31">
        <v>-1</v>
      </c>
      <c r="Q81" s="32">
        <v>5</v>
      </c>
      <c r="R81" s="32">
        <v>6</v>
      </c>
      <c r="S81" s="32">
        <v>0</v>
      </c>
      <c r="T81" s="32">
        <v>2</v>
      </c>
      <c r="U81" s="32">
        <v>0</v>
      </c>
      <c r="V81" s="32">
        <v>2</v>
      </c>
      <c r="W81" s="32">
        <v>0</v>
      </c>
      <c r="X81" s="33">
        <v>2</v>
      </c>
    </row>
    <row r="82" spans="10:32" ht="24" customHeight="1">
      <c r="P82" s="3"/>
      <c r="Q82" s="3"/>
      <c r="R82" s="3"/>
      <c r="S82" s="3"/>
      <c r="T82" s="3"/>
      <c r="U82" s="3"/>
      <c r="V82" s="3"/>
      <c r="W82" s="3"/>
      <c r="X82" s="3"/>
      <c r="AA82" s="40" cm="1">
        <f t="array" ref="AA82:AB90">TRANSPOSE(IF(_xlfn.ANCHORARRAY(P91)&gt;0,1,0))</f>
        <v>0</v>
      </c>
      <c r="AB82" s="40">
        <v>0</v>
      </c>
    </row>
    <row r="83" spans="10:32" ht="24" customHeight="1">
      <c r="P83" s="3"/>
      <c r="Q83" s="3"/>
      <c r="R83" s="3"/>
      <c r="S83" s="3"/>
      <c r="T83" s="3"/>
      <c r="U83" s="3"/>
      <c r="V83" s="3"/>
      <c r="W83" s="3"/>
      <c r="X83" s="3"/>
      <c r="AA83" s="41">
        <v>1</v>
      </c>
      <c r="AB83" s="41">
        <v>1</v>
      </c>
    </row>
    <row r="84" spans="10:32" ht="24" customHeight="1">
      <c r="P84" s="3"/>
      <c r="Q84" s="3"/>
      <c r="R84" s="3"/>
      <c r="S84" s="3"/>
      <c r="T84" s="3"/>
      <c r="U84" s="3"/>
      <c r="V84" s="3"/>
      <c r="W84" s="3"/>
      <c r="X84" s="3"/>
      <c r="AA84" s="41">
        <v>0</v>
      </c>
      <c r="AB84" s="41">
        <v>1</v>
      </c>
    </row>
    <row r="85" spans="10:32" ht="24" customHeight="1">
      <c r="P85" s="3"/>
      <c r="Q85" s="3"/>
      <c r="R85" s="3"/>
      <c r="S85" s="3"/>
      <c r="T85" s="3"/>
      <c r="U85" s="3"/>
      <c r="V85" s="3"/>
      <c r="W85" s="3"/>
      <c r="X85" s="3"/>
      <c r="AA85" s="41">
        <v>1</v>
      </c>
      <c r="AB85" s="41">
        <v>0</v>
      </c>
    </row>
    <row r="86" spans="10:32" ht="24" customHeight="1">
      <c r="P86" s="3"/>
      <c r="Q86" s="3"/>
      <c r="R86" s="3"/>
      <c r="S86" s="3"/>
      <c r="T86" s="3"/>
      <c r="U86" s="3"/>
      <c r="V86" s="3"/>
      <c r="W86" s="3"/>
      <c r="X86" s="3"/>
      <c r="AA86" s="41">
        <v>0</v>
      </c>
      <c r="AB86" s="41">
        <v>1</v>
      </c>
    </row>
    <row r="87" spans="10:32" ht="24" customHeight="1">
      <c r="P87" s="3"/>
      <c r="Q87" s="3"/>
      <c r="R87" s="3"/>
      <c r="S87" s="3"/>
      <c r="T87" s="3"/>
      <c r="U87" s="3"/>
      <c r="V87" s="3"/>
      <c r="W87" s="3"/>
      <c r="X87" s="3"/>
      <c r="AA87" s="41">
        <v>0</v>
      </c>
      <c r="AB87" s="41">
        <v>0</v>
      </c>
    </row>
    <row r="88" spans="10:32" ht="24" customHeight="1">
      <c r="P88" s="3"/>
      <c r="Q88" s="3"/>
      <c r="R88" s="3"/>
      <c r="S88" s="3"/>
      <c r="T88" s="3"/>
      <c r="U88" s="3"/>
      <c r="V88" s="3"/>
      <c r="W88" s="3"/>
      <c r="X88" s="3"/>
      <c r="AA88" s="41">
        <v>0</v>
      </c>
      <c r="AB88" s="41">
        <v>1</v>
      </c>
    </row>
    <row r="89" spans="10:32" ht="24" customHeight="1">
      <c r="P89" s="3"/>
      <c r="Q89" s="3"/>
      <c r="R89" s="3"/>
      <c r="S89" s="3"/>
      <c r="T89" s="3"/>
      <c r="U89" s="3"/>
      <c r="V89" s="3"/>
      <c r="W89" s="3"/>
      <c r="X89" s="3"/>
      <c r="AA89" s="41">
        <v>1</v>
      </c>
      <c r="AB89" s="41">
        <v>0</v>
      </c>
    </row>
    <row r="90" spans="10:32" ht="24" customHeight="1" thickBot="1">
      <c r="P90" s="3"/>
      <c r="Q90" s="3"/>
      <c r="R90" s="3"/>
      <c r="S90" s="3"/>
      <c r="T90" s="3"/>
      <c r="U90" s="3"/>
      <c r="V90" s="3"/>
      <c r="W90" s="3"/>
      <c r="X90" s="3"/>
      <c r="AA90" s="42">
        <v>0</v>
      </c>
      <c r="AB90" s="42">
        <v>1</v>
      </c>
    </row>
    <row r="91" spans="10:32" ht="24" customHeight="1">
      <c r="N91" t="s">
        <v>20</v>
      </c>
      <c r="P91" s="31" cm="1">
        <f t="array" ref="P91:X92">_xlfn.MAP(_xlfn.ANCHORARRAY(P80), _xlfn.LAMBDA(_xlpm.x, MAX(_xlpm.x,0)))</f>
        <v>0</v>
      </c>
      <c r="Q91" s="32">
        <v>2</v>
      </c>
      <c r="R91" s="32">
        <v>0</v>
      </c>
      <c r="S91" s="32">
        <v>3</v>
      </c>
      <c r="T91" s="32">
        <v>0</v>
      </c>
      <c r="U91" s="32">
        <v>0</v>
      </c>
      <c r="V91" s="32">
        <v>0</v>
      </c>
      <c r="W91" s="32">
        <v>2</v>
      </c>
      <c r="X91" s="33">
        <v>0</v>
      </c>
      <c r="AA91" s="3"/>
      <c r="AB91" s="3"/>
    </row>
    <row r="92" spans="10:32" ht="24" customHeight="1">
      <c r="P92" s="31">
        <v>0</v>
      </c>
      <c r="Q92" s="32">
        <v>5</v>
      </c>
      <c r="R92" s="32">
        <v>6</v>
      </c>
      <c r="S92" s="32">
        <v>0</v>
      </c>
      <c r="T92" s="32">
        <v>2</v>
      </c>
      <c r="U92" s="32">
        <v>0</v>
      </c>
      <c r="V92" s="32">
        <v>2</v>
      </c>
      <c r="W92" s="32">
        <v>0</v>
      </c>
      <c r="X92" s="33">
        <v>2</v>
      </c>
      <c r="AA92" s="3"/>
      <c r="AB92" s="3"/>
    </row>
    <row r="93" spans="10:32" ht="24" customHeight="1" thickBot="1">
      <c r="P93" s="3"/>
      <c r="Q93" s="3"/>
      <c r="R93" s="3"/>
      <c r="S93" s="3"/>
      <c r="T93" s="3"/>
      <c r="U93" s="3"/>
      <c r="V93" s="3"/>
      <c r="W93" s="3"/>
      <c r="X93" s="3"/>
      <c r="AA93" s="3"/>
      <c r="AB93" s="3"/>
    </row>
    <row r="94" spans="10:32" ht="24" customHeight="1">
      <c r="AE94" s="40" t="e" cm="1">
        <f t="array" ref="AE94:AE102">_xlfn.TOCOL(AA97:AC99)</f>
        <v>#REF!</v>
      </c>
      <c r="AF94" s="40" t="e" cm="1">
        <f t="array" ref="AF94:AF102">_xlfn.TOCOL(AA100:AC102)</f>
        <v>#REF!</v>
      </c>
    </row>
    <row r="95" spans="10:32" ht="24" customHeight="1">
      <c r="AE95" s="41" t="e">
        <v>#REF!</v>
      </c>
      <c r="AF95" s="41" t="e">
        <v>#REF!</v>
      </c>
    </row>
    <row r="96" spans="10:32" ht="24" customHeight="1" thickBot="1">
      <c r="U96" t="s">
        <v>21</v>
      </c>
      <c r="AE96" s="41" t="e">
        <v>#REF!</v>
      </c>
      <c r="AF96" s="41" t="e">
        <v>#REF!</v>
      </c>
    </row>
    <row r="97" spans="4:32" ht="24" customHeight="1" thickBot="1">
      <c r="D97" s="23"/>
      <c r="E97" s="24"/>
      <c r="F97" s="25"/>
      <c r="M97" s="3"/>
      <c r="N97" s="3" t="s">
        <v>22</v>
      </c>
      <c r="O97" s="3"/>
      <c r="P97" s="23" cm="1">
        <f t="array" ref="P97:R99">_xlfn.WRAPROWS(P91:X91,3)</f>
        <v>0</v>
      </c>
      <c r="Q97" s="24">
        <v>2</v>
      </c>
      <c r="R97" s="25">
        <v>0</v>
      </c>
      <c r="S97" s="3"/>
      <c r="T97" s="3"/>
      <c r="U97" s="56" cm="1">
        <f t="array" ref="U97:W102">_xlfn.WRAPROWS(_xlfn.SEQUENCE(1,18),3)</f>
        <v>1</v>
      </c>
      <c r="V97" s="57">
        <v>2</v>
      </c>
      <c r="W97" s="58">
        <v>3</v>
      </c>
      <c r="X97" s="54"/>
      <c r="AA97" s="43" t="e" cm="1">
        <f t="array" ref="AA97:AC102">_xlfn.LET(_xlpm.a,U113:X114,_xlpm.b,AA113:AD114, _xlfn.MAP(U97:W102, _xlfn.LAMBDA(_xlpm.x,SUM( IF(_xlpm.a=_xlpm.x,1,0)*_xlpm.b))))</f>
        <v>#REF!</v>
      </c>
      <c r="AB97" s="44" t="e">
        <v>#REF!</v>
      </c>
      <c r="AC97" s="45" t="e">
        <v>#REF!</v>
      </c>
      <c r="AE97" s="41" t="e">
        <v>#REF!</v>
      </c>
      <c r="AF97" s="41" t="e">
        <v>#REF!</v>
      </c>
    </row>
    <row r="98" spans="4:32" ht="24" customHeight="1">
      <c r="D98" s="26"/>
      <c r="E98" s="23"/>
      <c r="F98" s="24"/>
      <c r="G98" s="25"/>
      <c r="M98" s="3"/>
      <c r="N98" s="3"/>
      <c r="O98" s="3"/>
      <c r="P98" s="26">
        <v>3</v>
      </c>
      <c r="Q98" s="3">
        <v>0</v>
      </c>
      <c r="R98" s="27">
        <v>0</v>
      </c>
      <c r="S98" s="3"/>
      <c r="T98" s="3"/>
      <c r="U98" s="59">
        <v>4</v>
      </c>
      <c r="V98" s="55">
        <v>5</v>
      </c>
      <c r="W98" s="60">
        <v>6</v>
      </c>
      <c r="X98" s="54"/>
      <c r="AA98" s="46" t="e">
        <v>#REF!</v>
      </c>
      <c r="AB98" s="3" t="e">
        <v>#REF!</v>
      </c>
      <c r="AC98" s="47" t="e">
        <v>#REF!</v>
      </c>
      <c r="AE98" s="41" t="e">
        <v>#REF!</v>
      </c>
      <c r="AF98" s="41" t="e">
        <v>#REF!</v>
      </c>
    </row>
    <row r="99" spans="4:32" ht="24" customHeight="1" thickBot="1">
      <c r="D99" s="28"/>
      <c r="E99" s="26"/>
      <c r="F99" s="3"/>
      <c r="G99" s="27"/>
      <c r="M99" s="3"/>
      <c r="N99" s="3"/>
      <c r="O99" s="3"/>
      <c r="P99" s="28">
        <v>0</v>
      </c>
      <c r="Q99" s="29">
        <v>2</v>
      </c>
      <c r="R99" s="30">
        <v>0</v>
      </c>
      <c r="S99" s="3"/>
      <c r="T99" s="3"/>
      <c r="U99" s="61">
        <v>7</v>
      </c>
      <c r="V99" s="62">
        <v>8</v>
      </c>
      <c r="W99" s="63">
        <v>9</v>
      </c>
      <c r="X99" s="54"/>
      <c r="AA99" s="48" t="e">
        <v>#REF!</v>
      </c>
      <c r="AB99" s="49" t="e">
        <v>#REF!</v>
      </c>
      <c r="AC99" s="50" t="e">
        <v>#REF!</v>
      </c>
      <c r="AE99" s="41" t="e">
        <v>#REF!</v>
      </c>
      <c r="AF99" s="41" t="e">
        <v>#REF!</v>
      </c>
    </row>
    <row r="100" spans="4:32" ht="24" customHeight="1" thickBot="1">
      <c r="E100" s="28"/>
      <c r="F100" s="29"/>
      <c r="G100" s="30"/>
      <c r="M100" s="3"/>
      <c r="N100" s="3"/>
      <c r="O100" s="3"/>
      <c r="P100" s="23" cm="1">
        <f t="array" ref="P100:R102">_xlfn.WRAPROWS(P92:X92,3)</f>
        <v>0</v>
      </c>
      <c r="Q100" s="24">
        <v>5</v>
      </c>
      <c r="R100" s="25">
        <v>6</v>
      </c>
      <c r="S100" s="3"/>
      <c r="T100" s="3"/>
      <c r="U100" s="56">
        <v>10</v>
      </c>
      <c r="V100" s="57">
        <v>11</v>
      </c>
      <c r="W100" s="58">
        <v>12</v>
      </c>
      <c r="X100" s="54"/>
      <c r="AA100" s="43" t="e">
        <v>#REF!</v>
      </c>
      <c r="AB100" s="44" t="e">
        <v>#REF!</v>
      </c>
      <c r="AC100" s="45" t="e">
        <v>#REF!</v>
      </c>
      <c r="AE100" s="41" t="e">
        <v>#REF!</v>
      </c>
      <c r="AF100" s="41" t="e">
        <v>#REF!</v>
      </c>
    </row>
    <row r="101" spans="4:32" ht="24" customHeight="1">
      <c r="M101" s="3"/>
      <c r="N101" s="3"/>
      <c r="O101" s="3"/>
      <c r="P101" s="26">
        <v>0</v>
      </c>
      <c r="Q101" s="3">
        <v>2</v>
      </c>
      <c r="R101" s="27">
        <v>0</v>
      </c>
      <c r="S101" s="3"/>
      <c r="T101" s="3"/>
      <c r="U101" s="59">
        <v>13</v>
      </c>
      <c r="V101" s="55">
        <v>14</v>
      </c>
      <c r="W101" s="60">
        <v>15</v>
      </c>
      <c r="X101" s="54"/>
      <c r="AA101" s="46" t="e">
        <v>#REF!</v>
      </c>
      <c r="AB101" s="3" t="e">
        <v>#REF!</v>
      </c>
      <c r="AC101" s="47" t="e">
        <v>#REF!</v>
      </c>
      <c r="AE101" s="41" t="e">
        <v>#REF!</v>
      </c>
      <c r="AF101" s="41" t="e">
        <v>#REF!</v>
      </c>
    </row>
    <row r="102" spans="4:32" ht="24" customHeight="1" thickBot="1">
      <c r="M102" s="3"/>
      <c r="N102" s="3"/>
      <c r="O102" s="3"/>
      <c r="P102" s="28">
        <v>2</v>
      </c>
      <c r="Q102" s="29">
        <v>0</v>
      </c>
      <c r="R102" s="30">
        <v>2</v>
      </c>
      <c r="S102" s="3"/>
      <c r="T102" s="3"/>
      <c r="U102" s="61">
        <v>16</v>
      </c>
      <c r="V102" s="62">
        <v>17</v>
      </c>
      <c r="W102" s="63">
        <v>18</v>
      </c>
      <c r="X102" s="54"/>
      <c r="AA102" s="48" t="e">
        <v>#REF!</v>
      </c>
      <c r="AB102" s="49" t="e">
        <v>#REF!</v>
      </c>
      <c r="AC102" s="50" t="e">
        <v>#REF!</v>
      </c>
      <c r="AE102" s="42" t="e">
        <v>#REF!</v>
      </c>
      <c r="AF102" s="42" t="e">
        <v>#REF!</v>
      </c>
    </row>
    <row r="103" spans="4:32" ht="24" customHeight="1">
      <c r="M103" s="3"/>
      <c r="N103" s="3"/>
      <c r="O103" s="3"/>
      <c r="P103" s="3"/>
      <c r="Q103" s="3"/>
      <c r="R103" s="3"/>
      <c r="S103" s="3"/>
      <c r="T103" s="3"/>
      <c r="U103" s="55"/>
      <c r="V103" s="55"/>
      <c r="W103" s="54"/>
      <c r="X103" s="54"/>
    </row>
    <row r="104" spans="4:32" ht="24" customHeight="1">
      <c r="M104" s="3"/>
      <c r="N104" s="3" t="s">
        <v>17</v>
      </c>
      <c r="O104" s="3"/>
      <c r="P104" s="4" cm="1">
        <f t="array" ref="P104:S107">IM2COL(_xlfn.ANCHORARRAY(P97),2,1)</f>
        <v>0</v>
      </c>
      <c r="Q104" s="4">
        <v>2</v>
      </c>
      <c r="R104" s="4">
        <v>3</v>
      </c>
      <c r="S104" s="4">
        <v>0</v>
      </c>
      <c r="T104" s="3"/>
      <c r="U104" s="64" cm="1">
        <f t="array" ref="U104:X107">IM2COL(U97:W99,2,1)</f>
        <v>1</v>
      </c>
      <c r="V104" s="64">
        <v>2</v>
      </c>
      <c r="W104" s="64">
        <v>4</v>
      </c>
      <c r="X104" s="64">
        <v>5</v>
      </c>
    </row>
    <row r="105" spans="4:32" ht="24" customHeight="1">
      <c r="M105" s="3"/>
      <c r="N105" s="3"/>
      <c r="O105" s="3"/>
      <c r="P105" s="5">
        <v>2</v>
      </c>
      <c r="Q105" s="5">
        <v>0</v>
      </c>
      <c r="R105" s="5">
        <v>0</v>
      </c>
      <c r="S105" s="5">
        <v>0</v>
      </c>
      <c r="T105" s="3"/>
      <c r="U105" s="65">
        <v>2</v>
      </c>
      <c r="V105" s="65">
        <v>3</v>
      </c>
      <c r="W105" s="65">
        <v>5</v>
      </c>
      <c r="X105" s="65">
        <v>6</v>
      </c>
    </row>
    <row r="106" spans="4:32" ht="24" customHeight="1">
      <c r="P106" s="5">
        <v>3</v>
      </c>
      <c r="Q106" s="5">
        <v>0</v>
      </c>
      <c r="R106" s="5">
        <v>0</v>
      </c>
      <c r="S106" s="5">
        <v>2</v>
      </c>
      <c r="U106" s="65">
        <v>4</v>
      </c>
      <c r="V106" s="65">
        <v>5</v>
      </c>
      <c r="W106" s="65">
        <v>7</v>
      </c>
      <c r="X106" s="65">
        <v>8</v>
      </c>
    </row>
    <row r="107" spans="4:32" ht="24" customHeight="1">
      <c r="P107" s="6">
        <v>0</v>
      </c>
      <c r="Q107" s="6">
        <v>0</v>
      </c>
      <c r="R107" s="6">
        <v>2</v>
      </c>
      <c r="S107" s="6">
        <v>0</v>
      </c>
      <c r="U107" s="66">
        <v>5</v>
      </c>
      <c r="V107" s="66">
        <v>6</v>
      </c>
      <c r="W107" s="66">
        <v>8</v>
      </c>
      <c r="X107" s="66">
        <v>9</v>
      </c>
    </row>
    <row r="108" spans="4:32" ht="24" customHeight="1">
      <c r="P108" s="4" cm="1">
        <f t="array" ref="P108:S111">IM2COL(_xlfn.ANCHORARRAY(P100),2,1)</f>
        <v>0</v>
      </c>
      <c r="Q108" s="4">
        <v>5</v>
      </c>
      <c r="R108" s="4">
        <v>0</v>
      </c>
      <c r="S108" s="4">
        <v>2</v>
      </c>
      <c r="U108" s="64" cm="1">
        <f t="array" ref="U108:X111">IM2COL(U100:W102,2,1)</f>
        <v>10</v>
      </c>
      <c r="V108" s="64">
        <v>11</v>
      </c>
      <c r="W108" s="64">
        <v>13</v>
      </c>
      <c r="X108" s="64">
        <v>14</v>
      </c>
    </row>
    <row r="109" spans="4:32" ht="24" customHeight="1">
      <c r="P109" s="5">
        <v>5</v>
      </c>
      <c r="Q109" s="5">
        <v>6</v>
      </c>
      <c r="R109" s="5">
        <v>2</v>
      </c>
      <c r="S109" s="5">
        <v>0</v>
      </c>
      <c r="U109" s="65">
        <v>11</v>
      </c>
      <c r="V109" s="65">
        <v>12</v>
      </c>
      <c r="W109" s="65">
        <v>14</v>
      </c>
      <c r="X109" s="65">
        <v>15</v>
      </c>
    </row>
    <row r="110" spans="4:32" ht="24" customHeight="1">
      <c r="P110" s="5">
        <v>0</v>
      </c>
      <c r="Q110" s="5">
        <v>2</v>
      </c>
      <c r="R110" s="5">
        <v>2</v>
      </c>
      <c r="S110" s="5">
        <v>0</v>
      </c>
      <c r="U110" s="65">
        <v>13</v>
      </c>
      <c r="V110" s="65">
        <v>14</v>
      </c>
      <c r="W110" s="65">
        <v>16</v>
      </c>
      <c r="X110" s="65">
        <v>17</v>
      </c>
    </row>
    <row r="111" spans="4:32" ht="24" customHeight="1">
      <c r="P111" s="6">
        <v>2</v>
      </c>
      <c r="Q111" s="6">
        <v>0</v>
      </c>
      <c r="R111" s="6">
        <v>0</v>
      </c>
      <c r="S111" s="6">
        <v>2</v>
      </c>
      <c r="U111" s="66">
        <v>14</v>
      </c>
      <c r="V111" s="66">
        <v>15</v>
      </c>
      <c r="W111" s="66">
        <v>17</v>
      </c>
      <c r="X111" s="66">
        <v>18</v>
      </c>
    </row>
    <row r="112" spans="4:32" ht="24" customHeight="1" thickBot="1">
      <c r="U112" s="54"/>
      <c r="V112" s="54"/>
      <c r="W112" s="54"/>
      <c r="X112" s="54"/>
    </row>
    <row r="113" spans="4:30" ht="24" customHeight="1" thickBot="1">
      <c r="N113" t="s">
        <v>23</v>
      </c>
      <c r="P113" s="31" cm="1">
        <f t="array" ref="P113:S113">_xlfn.BYCOL(_xlfn.ANCHORARRAY(P104),_xleta.MAX)</f>
        <v>3</v>
      </c>
      <c r="Q113" s="32">
        <v>2</v>
      </c>
      <c r="R113" s="32">
        <v>3</v>
      </c>
      <c r="S113" s="33">
        <v>2</v>
      </c>
      <c r="U113" s="67">
        <f>INDEX(U104:U107,MATCH(P113,P104:P107))</f>
        <v>4</v>
      </c>
      <c r="V113" s="68">
        <f>INDEX(V104:V107,MATCH(Q113,Q104:Q107))</f>
        <v>6</v>
      </c>
      <c r="W113" s="68">
        <f>INDEX(W104:W107,MATCH(R113,R104:R107))</f>
        <v>8</v>
      </c>
      <c r="X113" s="69">
        <f>INDEX(X104:X107,MATCH(S113,S104:S107))</f>
        <v>8</v>
      </c>
      <c r="AA113" s="70" t="e" cm="1">
        <f t="array" ref="AA113:AD113">_xlfn.TOROW(AA116:AB117)</f>
        <v>#REF!</v>
      </c>
      <c r="AB113" s="71">
        <v>0</v>
      </c>
      <c r="AC113" s="71">
        <v>0</v>
      </c>
      <c r="AD113" s="72">
        <v>0</v>
      </c>
    </row>
    <row r="114" spans="4:30" ht="24" customHeight="1" thickBot="1">
      <c r="P114" s="31" cm="1">
        <f t="array" ref="P114:S114">_xlfn.BYCOL(_xlfn.ANCHORARRAY(P108),_xleta.MAX)</f>
        <v>5</v>
      </c>
      <c r="Q114" s="32">
        <v>6</v>
      </c>
      <c r="R114" s="32">
        <v>2</v>
      </c>
      <c r="S114" s="33">
        <v>2</v>
      </c>
      <c r="U114" s="67">
        <f>INDEX(U108:U111,MATCH(P114,P108:P111))</f>
        <v>11</v>
      </c>
      <c r="V114" s="68">
        <f>INDEX(V108:V111,MATCH(Q114,Q108:Q111))</f>
        <v>12</v>
      </c>
      <c r="W114" s="68">
        <f>INDEX(W108:W111,MATCH(R114,R108:R111))</f>
        <v>16</v>
      </c>
      <c r="X114" s="69">
        <f>INDEX(X108:X111,MATCH(S114,S108:S111))</f>
        <v>18</v>
      </c>
      <c r="AA114" s="70" cm="1">
        <f t="array" ref="AA114:AD114">_xlfn.TOROW(AA118:AB119)</f>
        <v>0</v>
      </c>
      <c r="AB114" s="71">
        <v>0</v>
      </c>
      <c r="AC114" s="71">
        <v>0</v>
      </c>
      <c r="AD114" s="72">
        <v>0</v>
      </c>
    </row>
    <row r="115" spans="4:30" ht="24" customHeight="1" thickBot="1">
      <c r="P115" s="3"/>
      <c r="Q115" s="3"/>
      <c r="R115" s="3"/>
      <c r="S115" s="3"/>
    </row>
    <row r="116" spans="4:30" ht="24" customHeight="1" thickBot="1">
      <c r="D116" s="15"/>
      <c r="E116" s="17"/>
      <c r="N116" s="3" t="s">
        <v>22</v>
      </c>
      <c r="P116" s="23" cm="1">
        <f t="array" ref="P116:Q117">_xlfn.WRAPROWS(_xlfn.ANCHORARRAY(P113),2)</f>
        <v>3</v>
      </c>
      <c r="Q116" s="25">
        <v>2</v>
      </c>
      <c r="R116" s="3"/>
      <c r="S116" s="3"/>
      <c r="AA116" s="43" t="e" cm="1">
        <f t="array" ref="AA116">_xlfn.WRAPROWS(_xlfn.ANCHORARRAY(F131),2)</f>
        <v>#REF!</v>
      </c>
      <c r="AB116" s="45"/>
    </row>
    <row r="117" spans="4:30" ht="24" customHeight="1" thickBot="1">
      <c r="D117" s="20"/>
      <c r="E117" s="15"/>
      <c r="F117" s="17"/>
      <c r="P117" s="28">
        <v>3</v>
      </c>
      <c r="Q117" s="30">
        <v>2</v>
      </c>
      <c r="R117" s="3"/>
      <c r="S117" s="3"/>
      <c r="AA117" s="48"/>
      <c r="AB117" s="50"/>
    </row>
    <row r="118" spans="4:30" ht="24" customHeight="1" thickBot="1">
      <c r="E118" s="20"/>
      <c r="F118" s="22"/>
      <c r="I118" t="s">
        <v>24</v>
      </c>
      <c r="P118" s="23" cm="1">
        <f t="array" ref="P118:Q119">_xlfn.WRAPROWS(_xlfn.ANCHORARRAY(P114),2)</f>
        <v>5</v>
      </c>
      <c r="Q118" s="25">
        <v>6</v>
      </c>
      <c r="R118" s="3"/>
      <c r="S118" s="3"/>
      <c r="AA118" s="43"/>
      <c r="AB118" s="45"/>
    </row>
    <row r="119" spans="4:30" ht="24" customHeight="1" thickBot="1">
      <c r="P119" s="28">
        <v>2</v>
      </c>
      <c r="Q119" s="30">
        <v>2</v>
      </c>
      <c r="R119" s="3"/>
      <c r="S119" s="3"/>
      <c r="AA119" s="48"/>
      <c r="AB119" s="50"/>
    </row>
    <row r="120" spans="4:30" ht="24" customHeight="1" thickBot="1">
      <c r="P120" s="3"/>
      <c r="Q120" s="3"/>
      <c r="R120" s="3"/>
      <c r="S120" s="3"/>
    </row>
    <row r="121" spans="4:30" ht="24" customHeight="1">
      <c r="N121" t="s">
        <v>25</v>
      </c>
      <c r="P121" s="34" cm="1">
        <f t="array" ref="P121:P128">_xlfn.TOCOL(P116:Q119)</f>
        <v>3</v>
      </c>
      <c r="Q121" s="3"/>
      <c r="AA121" s="73"/>
      <c r="AB121" s="73"/>
      <c r="AC121" s="73"/>
    </row>
    <row r="122" spans="4:30" ht="24" customHeight="1">
      <c r="P122" s="34">
        <v>2</v>
      </c>
      <c r="Q122" s="3"/>
      <c r="AA122" s="74"/>
      <c r="AB122" s="74"/>
      <c r="AC122" s="74"/>
    </row>
    <row r="123" spans="4:30" ht="24" customHeight="1">
      <c r="P123" s="34">
        <v>3</v>
      </c>
      <c r="Q123" s="3"/>
      <c r="AA123" s="74"/>
      <c r="AB123" s="74"/>
      <c r="AC123" s="74"/>
    </row>
    <row r="124" spans="4:30" ht="24" customHeight="1">
      <c r="P124" s="34">
        <v>2</v>
      </c>
      <c r="Q124" s="3"/>
      <c r="AA124" s="74"/>
      <c r="AB124" s="74"/>
      <c r="AC124" s="74"/>
    </row>
    <row r="125" spans="4:30" ht="24" customHeight="1">
      <c r="P125" s="34">
        <v>5</v>
      </c>
      <c r="Q125" s="3"/>
      <c r="AA125" s="74"/>
      <c r="AB125" s="74"/>
      <c r="AC125" s="74"/>
    </row>
    <row r="126" spans="4:30" ht="24" customHeight="1">
      <c r="P126" s="34">
        <v>6</v>
      </c>
      <c r="Q126" s="3"/>
      <c r="AA126" s="74"/>
      <c r="AB126" s="74"/>
      <c r="AC126" s="74"/>
    </row>
    <row r="127" spans="4:30" ht="24" customHeight="1">
      <c r="P127" s="34">
        <v>2</v>
      </c>
      <c r="Q127" s="3"/>
      <c r="AA127" s="74"/>
      <c r="AB127" s="74"/>
      <c r="AC127" s="74"/>
    </row>
    <row r="128" spans="4:30" ht="24" customHeight="1" thickBot="1">
      <c r="P128" s="34">
        <v>2</v>
      </c>
      <c r="Q128" s="3"/>
      <c r="AA128" s="75"/>
      <c r="AB128" s="75"/>
      <c r="AC128" s="75"/>
    </row>
    <row r="129" spans="6:29" ht="24" customHeight="1" thickBot="1">
      <c r="P129" s="3">
        <v>1</v>
      </c>
      <c r="AA129" s="38"/>
      <c r="AB129" s="38"/>
      <c r="AC129" s="38"/>
    </row>
    <row r="130" spans="6:29" ht="24" customHeight="1" thickBot="1">
      <c r="P130" s="3"/>
    </row>
    <row r="131" spans="6:29" ht="24" customHeight="1" thickBot="1">
      <c r="F131" s="70"/>
      <c r="G131" s="71"/>
      <c r="H131" s="71"/>
      <c r="I131" s="71"/>
      <c r="J131" s="71"/>
      <c r="K131" s="71"/>
      <c r="L131" s="71"/>
      <c r="M131" s="72"/>
      <c r="P131" s="3"/>
      <c r="AA131" s="39"/>
      <c r="AB131" s="39"/>
      <c r="AC131" s="39"/>
    </row>
    <row r="132" spans="6:29" ht="24" customHeight="1">
      <c r="F132" t="s">
        <v>18</v>
      </c>
      <c r="N132" t="s">
        <v>19</v>
      </c>
    </row>
    <row r="133" spans="6:29" ht="24" customHeight="1">
      <c r="F133" s="7">
        <v>1</v>
      </c>
      <c r="G133" s="7">
        <v>0</v>
      </c>
      <c r="H133" s="7">
        <v>1</v>
      </c>
      <c r="I133" s="7">
        <v>-1</v>
      </c>
      <c r="J133" s="7">
        <v>0</v>
      </c>
      <c r="K133" s="7">
        <v>1</v>
      </c>
      <c r="L133" s="7">
        <v>1</v>
      </c>
      <c r="M133" s="7">
        <v>0</v>
      </c>
      <c r="N133" s="35">
        <v>-1</v>
      </c>
      <c r="O133" s="3"/>
      <c r="P133" s="34" cm="1">
        <f t="array" ref="P133:P135">MMULT(F133:N135,P121:P129)</f>
        <v>11</v>
      </c>
    </row>
    <row r="134" spans="6:29" ht="24" customHeight="1">
      <c r="F134" s="7">
        <v>1</v>
      </c>
      <c r="G134" s="7">
        <v>1</v>
      </c>
      <c r="H134" s="7">
        <v>-1</v>
      </c>
      <c r="I134" s="7">
        <v>0</v>
      </c>
      <c r="J134" s="7">
        <v>1</v>
      </c>
      <c r="K134" s="7">
        <v>0</v>
      </c>
      <c r="L134" s="7">
        <v>1</v>
      </c>
      <c r="M134" s="7">
        <v>1</v>
      </c>
      <c r="N134" s="35">
        <v>2</v>
      </c>
      <c r="O134" s="3"/>
      <c r="P134" s="34">
        <v>13</v>
      </c>
    </row>
    <row r="135" spans="6:29" ht="24" customHeight="1">
      <c r="F135" s="7">
        <v>0</v>
      </c>
      <c r="G135" s="7">
        <v>0</v>
      </c>
      <c r="H135" s="7">
        <v>0</v>
      </c>
      <c r="I135" s="7">
        <v>1</v>
      </c>
      <c r="J135" s="7">
        <v>0</v>
      </c>
      <c r="K135" s="7">
        <v>1</v>
      </c>
      <c r="L135" s="7">
        <v>1</v>
      </c>
      <c r="M135" s="7">
        <v>-1</v>
      </c>
      <c r="N135" s="35">
        <v>4</v>
      </c>
      <c r="O135" s="3"/>
      <c r="P135" s="34">
        <v>12</v>
      </c>
    </row>
    <row r="137" spans="6:29" ht="24" customHeight="1">
      <c r="N137" t="s">
        <v>26</v>
      </c>
      <c r="P137" s="14" cm="1">
        <f t="array" ref="P137:P139">EXP(_xlfn.ANCHORARRAY(P133))/SUM(EXP(_xlfn.ANCHORARRAY(P133)))</f>
        <v>9.0030573170380462E-2</v>
      </c>
    </row>
    <row r="138" spans="6:29" ht="24" customHeight="1">
      <c r="P138" s="14">
        <v>0.6652409557748219</v>
      </c>
    </row>
    <row r="139" spans="6:29" ht="24" customHeight="1">
      <c r="P139" s="14">
        <v>0.24472847105479764</v>
      </c>
    </row>
    <row r="141" spans="6:29" ht="24" customHeight="1">
      <c r="N141" t="s">
        <v>27</v>
      </c>
      <c r="P141" s="34">
        <v>1</v>
      </c>
    </row>
    <row r="142" spans="6:29" ht="24" customHeight="1">
      <c r="P142" s="34">
        <v>0</v>
      </c>
    </row>
    <row r="143" spans="6:29" ht="24" customHeight="1">
      <c r="P143" s="34">
        <v>0</v>
      </c>
    </row>
    <row r="145" spans="13:19" ht="24" customHeight="1">
      <c r="M145" t="s">
        <v>28</v>
      </c>
      <c r="P145" s="14" cm="1">
        <f t="array" ref="P145:P147">-P141:P143*LN(_xlfn.ANCHORARRAY(P137))</f>
        <v>2.4076059644443801</v>
      </c>
    </row>
    <row r="146" spans="13:19" ht="24" customHeight="1">
      <c r="M146" t="s">
        <v>29</v>
      </c>
      <c r="P146" s="14">
        <v>0</v>
      </c>
    </row>
    <row r="147" spans="13:19" ht="24" customHeight="1">
      <c r="M147" t="s">
        <v>30</v>
      </c>
      <c r="P147" s="14">
        <v>0</v>
      </c>
    </row>
    <row r="149" spans="13:19" ht="24" customHeight="1">
      <c r="M149" t="s">
        <v>31</v>
      </c>
      <c r="P149" s="78">
        <f>SUM(_xlfn.ANCHORARRAY(P145))</f>
        <v>2.4076059644443801</v>
      </c>
      <c r="Q149" s="79"/>
      <c r="R149" s="79"/>
      <c r="S149" s="80"/>
    </row>
    <row r="150" spans="13:19" ht="24" customHeight="1" thickBot="1"/>
    <row r="151" spans="13:19" ht="24" customHeight="1" thickBot="1">
      <c r="M151" t="s">
        <v>32</v>
      </c>
      <c r="P151" s="39"/>
    </row>
    <row r="152" spans="13:19" ht="24" customHeight="1" thickBot="1">
      <c r="P152" s="39"/>
    </row>
    <row r="153" spans="13:19" ht="24" customHeight="1" thickBot="1">
      <c r="P153" s="39"/>
    </row>
  </sheetData>
  <mergeCells count="4">
    <mergeCell ref="F54:G54"/>
    <mergeCell ref="P149:S149"/>
    <mergeCell ref="F52:G52"/>
    <mergeCell ref="F23:G23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0FC56-5858-4646-99BF-76B403AA9121}">
  <dimension ref="A1"/>
  <sheetViews>
    <sheetView zoomScaleNormal="100" workbookViewId="0">
      <selection activeCell="M15" sqref="M15"/>
    </sheetView>
  </sheetViews>
  <sheetFormatPr defaultColWidth="10.625" defaultRowHeight="15.95"/>
  <sheetData>
    <row r="1" spans="1:1">
      <c r="A1" t="s">
        <v>8</v>
      </c>
    </row>
  </sheetData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3ded8b1b-070d-4629-82e4-c0b019f46057}" enabled="0" method="" siteId="{3ded8b1b-070d-4629-82e4-c0b019f4605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 Yeh</dc:creator>
  <cp:keywords/>
  <dc:description/>
  <cp:lastModifiedBy/>
  <cp:revision/>
  <dcterms:created xsi:type="dcterms:W3CDTF">2025-02-21T02:33:08Z</dcterms:created>
  <dcterms:modified xsi:type="dcterms:W3CDTF">2025-05-13T08:55:14Z</dcterms:modified>
  <cp:category/>
  <cp:contentStatus/>
</cp:coreProperties>
</file>