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eraathukorala/Desktop/excell_challenge/Starter_Code/"/>
    </mc:Choice>
  </mc:AlternateContent>
  <xr:revisionPtr revIDLastSave="0" documentId="13_ncr:1_{89951947-1368-264E-9D60-3109D5F97E88}" xr6:coauthVersionLast="47" xr6:coauthVersionMax="47" xr10:uidLastSave="{00000000-0000-0000-0000-000000000000}"/>
  <bookViews>
    <workbookView xWindow="-38400" yWindow="-1160" windowWidth="38400" windowHeight="21100" activeTab="6" xr2:uid="{00000000-000D-0000-FFFF-FFFF00000000}"/>
  </bookViews>
  <sheets>
    <sheet name="Crowdfunding" sheetId="1" r:id="rId1"/>
    <sheet name="Table Format" sheetId="3" r:id="rId2"/>
    <sheet name="Sheet3" sheetId="10" r:id="rId3"/>
    <sheet name="Piviot Table 01" sheetId="6" r:id="rId4"/>
    <sheet name="Pivot Table 02" sheetId="7" r:id="rId5"/>
    <sheet name="Pivot Table 03" sheetId="8" r:id="rId6"/>
    <sheet name="Bonus" sheetId="11" r:id="rId7"/>
  </sheets>
  <calcPr calcId="191029"/>
  <pivotCaches>
    <pivotCache cacheId="32" r:id="rId8"/>
    <pivotCache cacheId="33" r:id="rId9"/>
    <pivotCache cacheId="34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1" l="1"/>
  <c r="D8" i="11"/>
  <c r="K3" i="11"/>
  <c r="K4" i="11"/>
  <c r="K5" i="11"/>
  <c r="K6" i="11"/>
  <c r="K7" i="11"/>
  <c r="K9" i="11"/>
  <c r="K10" i="11"/>
  <c r="K12" i="11"/>
  <c r="K13" i="11"/>
  <c r="K2" i="11"/>
  <c r="I3" i="11"/>
  <c r="I4" i="11"/>
  <c r="I5" i="11"/>
  <c r="I6" i="11"/>
  <c r="I7" i="11"/>
  <c r="I9" i="11"/>
  <c r="I10" i="11"/>
  <c r="I12" i="11"/>
  <c r="I13" i="11"/>
  <c r="I2" i="11"/>
  <c r="G4" i="11"/>
  <c r="G5" i="11"/>
  <c r="G6" i="11"/>
  <c r="G7" i="11"/>
  <c r="G9" i="11"/>
  <c r="G10" i="11"/>
  <c r="G12" i="11"/>
  <c r="G13" i="11"/>
  <c r="G3" i="11"/>
  <c r="G2" i="11"/>
  <c r="B12" i="11"/>
  <c r="B10" i="11"/>
  <c r="B9" i="11"/>
  <c r="B8" i="11"/>
  <c r="B7" i="11"/>
  <c r="B6" i="11"/>
  <c r="B5" i="11"/>
  <c r="B3" i="11"/>
  <c r="B4" i="11"/>
  <c r="B2" i="11"/>
  <c r="B13" i="11"/>
  <c r="D13" i="11"/>
  <c r="C13" i="11"/>
  <c r="C2" i="11"/>
  <c r="D12" i="11"/>
  <c r="C12" i="11"/>
  <c r="D11" i="11"/>
  <c r="C11" i="11"/>
  <c r="D10" i="11"/>
  <c r="C10" i="11"/>
  <c r="D9" i="11"/>
  <c r="C9" i="11"/>
  <c r="C8" i="11"/>
  <c r="D7" i="11"/>
  <c r="C7" i="11"/>
  <c r="D6" i="11"/>
  <c r="C6" i="11"/>
  <c r="D5" i="11"/>
  <c r="C5" i="11"/>
  <c r="D4" i="11"/>
  <c r="C4" i="11"/>
  <c r="D3" i="11"/>
  <c r="D2" i="11"/>
  <c r="C3" i="11"/>
  <c r="H19" i="10"/>
  <c r="H18" i="10"/>
  <c r="H14" i="10"/>
  <c r="H13" i="10"/>
  <c r="E9" i="11" l="1"/>
  <c r="H9" i="11" s="1"/>
  <c r="E10" i="11"/>
  <c r="H10" i="11" s="1"/>
  <c r="J9" i="11"/>
  <c r="E7" i="11"/>
  <c r="H7" i="11" s="1"/>
  <c r="E8" i="11"/>
  <c r="H8" i="11" s="1"/>
  <c r="I8" i="11" s="1"/>
  <c r="J2" i="11"/>
  <c r="J6" i="11"/>
  <c r="F4" i="11"/>
  <c r="J7" i="11"/>
  <c r="E2" i="11"/>
  <c r="H2" i="11" s="1"/>
  <c r="E6" i="11"/>
  <c r="H6" i="11" s="1"/>
  <c r="E13" i="11"/>
  <c r="H13" i="11" s="1"/>
  <c r="E5" i="11"/>
  <c r="J5" i="11" s="1"/>
  <c r="F9" i="11"/>
  <c r="E12" i="11"/>
  <c r="H12" i="11" s="1"/>
  <c r="E4" i="11"/>
  <c r="H4" i="11" s="1"/>
  <c r="E11" i="11"/>
  <c r="H11" i="11" s="1"/>
  <c r="I11" i="11" s="1"/>
  <c r="E3" i="11"/>
  <c r="F3" i="11" s="1"/>
  <c r="K7" i="10"/>
  <c r="K6" i="10"/>
  <c r="K5" i="10"/>
  <c r="K4" i="10"/>
  <c r="H7" i="10"/>
  <c r="H6" i="10"/>
  <c r="H5" i="10"/>
  <c r="H4" i="10"/>
  <c r="J8" i="11" l="1"/>
  <c r="K8" i="11" s="1"/>
  <c r="F7" i="11"/>
  <c r="F10" i="11"/>
  <c r="J10" i="11"/>
  <c r="F8" i="11"/>
  <c r="G8" i="11" s="1"/>
  <c r="F6" i="11"/>
  <c r="F12" i="11"/>
  <c r="F13" i="11"/>
  <c r="J11" i="11"/>
  <c r="K11" i="11" s="1"/>
  <c r="H3" i="11"/>
  <c r="H5" i="11"/>
  <c r="J13" i="11"/>
  <c r="F2" i="11"/>
  <c r="F5" i="11"/>
  <c r="F11" i="11"/>
  <c r="G11" i="11" s="1"/>
  <c r="J3" i="11"/>
  <c r="J4" i="11"/>
  <c r="J12" i="11"/>
  <c r="I4" i="1"/>
  <c r="I2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<sst xmlns="http://schemas.openxmlformats.org/spreadsheetml/2006/main" count="16104" uniqueCount="2124">
  <si>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</si>
  <si>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</si>
  <si>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</si>
  <si>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</si>
  <si>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</si>
  <si>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</si>
  <si>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</si>
  <si>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</si>
  <si>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</si>
  <si>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</si>
  <si>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</si>
  <si>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</si>
  <si>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</si>
  <si>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</si>
  <si>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</si>
  <si>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</si>
  <si>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</si>
  <si>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</si>
  <si>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</si>
  <si>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</si>
  <si>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</si>
  <si>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</si>
  <si>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</si>
  <si>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</si>
  <si>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</si>
  <si>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</si>
  <si>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</si>
  <si>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</si>
  <si>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</si>
  <si>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</si>
  <si>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</si>
  <si>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</si>
  <si>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</si>
  <si>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</si>
  <si>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</si>
  <si>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</si>
  <si>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</si>
  <si>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</si>
  <si>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</si>
  <si>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</si>
  <si>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</si>
  <si>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</si>
  <si>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</si>
  <si>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</si>
  <si>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</si>
  <si>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</si>
  <si>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</si>
  <si>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</si>
  <si>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</si>
  <si>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</si>
  <si>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</si>
  <si>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</si>
  <si>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</si>
  <si>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</si>
  <si>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</si>
  <si>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</si>
  <si>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</si>
  <si>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</si>
  <si>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</si>
  <si>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</si>
  <si>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</si>
  <si>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</si>
  <si>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</si>
  <si>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</si>
  <si>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</si>
  <si>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</si>
  <si>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</si>
  <si>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</si>
  <si>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</si>
  <si>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</si>
  <si>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</si>
  <si>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</si>
  <si>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</si>
  <si>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</si>
  <si>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</si>
  <si>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</si>
  <si>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</si>
  <si>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</si>
  <si>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</si>
  <si>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</si>
  <si>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</si>
  <si>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</si>
  <si>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</si>
  <si>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</si>
  <si>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</si>
  <si>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</si>
  <si>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</si>
  <si>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</si>
  <si>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</si>
  <si>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</si>
  <si>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</si>
  <si>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</si>
  <si>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</si>
  <si>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</si>
  <si>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</si>
  <si>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</si>
  <si>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</si>
  <si>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</si>
  <si>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</si>
  <si>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</si>
  <si>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</si>
  <si>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</si>
  <si>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</si>
  <si>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</si>
  <si>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</si>
  <si>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</si>
  <si>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</si>
  <si>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</si>
  <si>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</si>
  <si>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</si>
  <si>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</si>
  <si>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</si>
  <si>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</si>
  <si>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</si>
  <si>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</si>
  <si>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</si>
  <si>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</si>
  <si>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</si>
  <si>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</si>
  <si>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</si>
  <si>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</si>
  <si>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</si>
  <si>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</si>
  <si>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</si>
  <si>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</si>
  <si>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</si>
  <si>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</si>
  <si>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</si>
  <si>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</si>
  <si>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</si>
  <si>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</si>
  <si>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</si>
  <si>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</si>
  <si>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</si>
  <si>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</si>
  <si>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</si>
  <si>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</si>
  <si>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</si>
  <si>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</si>
  <si>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</si>
  <si>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</si>
  <si>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</si>
  <si>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</si>
  <si>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</si>
  <si>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</si>
  <si>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</si>
  <si>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</si>
  <si>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</si>
  <si>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</si>
  <si>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</si>
  <si>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</si>
  <si>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</si>
  <si>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</si>
  <si>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</si>
  <si>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</si>
  <si>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</si>
  <si>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</si>
  <si>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</si>
  <si>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</si>
  <si>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</si>
  <si>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</si>
  <si>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</si>
  <si>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</si>
  <si>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</si>
  <si>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</si>
  <si>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</si>
  <si>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</si>
  <si>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</si>
  <si>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</si>
  <si>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</si>
  <si>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</si>
  <si>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</si>
  <si>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</si>
  <si>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</si>
  <si>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</si>
  <si>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</si>
  <si>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</si>
  <si>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</si>
  <si>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</si>
  <si>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</si>
  <si>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</si>
  <si>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</si>
  <si>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</si>
  <si>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</si>
  <si>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</si>
  <si>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</si>
  <si>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</si>
  <si>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</si>
  <si>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</si>
  <si>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</si>
  <si>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</si>
  <si>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</si>
  <si>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</si>
  <si>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</si>
  <si>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</si>
  <si>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</si>
  <si>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</si>
  <si>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</si>
  <si>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</si>
  <si>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</si>
  <si>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</si>
  <si>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</si>
  <si>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</si>
  <si>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</si>
  <si>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</si>
  <si>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</si>
  <si>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</si>
  <si>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</si>
  <si>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</si>
  <si>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</si>
  <si>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</si>
  <si>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</si>
  <si>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</si>
  <si>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</si>
  <si>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</si>
  <si>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</si>
  <si>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</si>
  <si>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</si>
  <si>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</si>
  <si>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</si>
  <si>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</si>
  <si>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</si>
  <si>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</si>
  <si>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</si>
  <si>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</si>
  <si>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</si>
  <si>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</si>
  <si>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</si>
  <si>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</si>
  <si>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</si>
  <si>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</si>
  <si>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</si>
  <si>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</si>
  <si>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</si>
  <si>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</si>
  <si>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</si>
  <si>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</si>
  <si>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</si>
  <si>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</si>
  <si>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</si>
  <si>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</si>
  <si>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</si>
  <si>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</si>
  <si>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</si>
  <si>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</si>
  <si>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</si>
  <si>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</si>
  <si>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</si>
  <si>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</si>
  <si>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</si>
  <si>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</si>
  <si>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</si>
  <si>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</si>
  <si>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</si>
  <si>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</si>
  <si>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</si>
  <si>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</si>
  <si>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</si>
  <si>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</si>
  <si>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</si>
  <si>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</si>
  <si>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</si>
  <si>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</si>
  <si>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</si>
  <si>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</si>
  <si>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</si>
  <si>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</si>
  <si>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</si>
  <si>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</si>
  <si>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</si>
  <si>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</si>
  <si>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</si>
  <si>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</si>
  <si>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</si>
  <si>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</si>
  <si>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</si>
  <si>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</si>
  <si>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</si>
  <si>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</si>
  <si>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</si>
  <si>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</si>
  <si>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</si>
  <si>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</si>
  <si>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</si>
  <si>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</si>
  <si>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</si>
  <si>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</si>
  <si>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</si>
  <si>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</si>
  <si>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</si>
  <si>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</si>
  <si>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</si>
  <si>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</si>
  <si>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</si>
  <si>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</si>
  <si>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</si>
  <si>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</si>
  <si>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</si>
  <si>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</si>
  <si>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</si>
  <si>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</si>
  <si>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</si>
  <si>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</si>
  <si>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</si>
  <si>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</si>
  <si>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</si>
  <si>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</si>
  <si>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</si>
  <si>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</si>
  <si>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</si>
  <si>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</si>
  <si>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</si>
  <si>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</si>
  <si>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</si>
  <si>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</si>
  <si>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</si>
  <si>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</si>
  <si>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</si>
  <si>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</si>
  <si>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</si>
  <si>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</si>
  <si>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</si>
  <si>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</si>
  <si>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</si>
  <si>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</si>
  <si>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</si>
  <si>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</si>
  <si>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</si>
  <si>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</si>
  <si>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</si>
  <si>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</si>
  <si>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</si>
  <si>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</si>
  <si>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</si>
  <si>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</si>
  <si>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</si>
  <si>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</si>
  <si>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</si>
  <si>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</si>
  <si>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</si>
  <si>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</si>
  <si>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</si>
  <si>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</si>
  <si>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</si>
  <si>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</si>
  <si>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</si>
  <si>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</si>
  <si>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</si>
  <si>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</si>
  <si>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</si>
  <si>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</si>
  <si>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</si>
  <si>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</si>
  <si>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</si>
  <si>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</si>
  <si>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</si>
  <si>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</si>
  <si>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</si>
  <si>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</si>
  <si>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</si>
  <si>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</si>
  <si>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</si>
  <si>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</si>
  <si>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</si>
  <si>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</si>
  <si>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</si>
  <si>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</si>
  <si>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</si>
  <si>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</si>
  <si>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</si>
  <si>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</si>
  <si>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</si>
  <si>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</si>
  <si>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</si>
  <si>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</si>
  <si>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</si>
  <si>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</si>
  <si>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</si>
  <si>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</si>
  <si>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</si>
  <si>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</si>
  <si>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</si>
  <si>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</si>
  <si>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</si>
  <si>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</si>
  <si>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</si>
  <si>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</si>
  <si>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</si>
  <si>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</si>
  <si>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</si>
  <si>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</si>
  <si>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</si>
  <si>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</si>
  <si>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</si>
  <si>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</si>
  <si>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</si>
  <si>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</si>
  <si>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</si>
  <si>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</si>
  <si>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</si>
  <si>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</si>
  <si>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</si>
  <si>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</si>
  <si>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</si>
  <si>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</si>
  <si>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</si>
  <si>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</si>
  <si>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</si>
  <si>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</si>
  <si>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</si>
  <si>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</si>
  <si>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</si>
  <si>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</si>
  <si>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</si>
  <si>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</si>
  <si>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</si>
  <si>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</si>
  <si>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</si>
  <si>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</si>
  <si>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</si>
  <si>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</si>
  <si>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</si>
  <si>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</si>
  <si>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</si>
  <si>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</si>
  <si>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</si>
  <si>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</si>
  <si>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</si>
  <si>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</si>
  <si>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</si>
  <si>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</si>
  <si>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</si>
  <si>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</si>
  <si>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</si>
  <si>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</si>
  <si>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</si>
  <si>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</si>
  <si>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</si>
  <si>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</si>
  <si>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</si>
  <si>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</si>
  <si>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</si>
  <si>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</si>
  <si>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</si>
  <si>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</si>
  <si>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</si>
  <si>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</si>
  <si>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</si>
  <si>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</si>
  <si>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</si>
  <si>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</si>
  <si>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</si>
  <si>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</si>
  <si>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</si>
  <si>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</si>
  <si>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</si>
  <si>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</si>
  <si>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</si>
  <si>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</si>
  <si>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</si>
  <si>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</si>
  <si>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</si>
  <si>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</si>
  <si>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</si>
  <si>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</si>
  <si>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</si>
  <si>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</si>
  <si>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</si>
  <si>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</si>
  <si>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</si>
  <si>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</si>
  <si>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</si>
  <si>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</si>
  <si>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</si>
  <si>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</si>
  <si>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</si>
  <si>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</si>
  <si>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</si>
  <si>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</si>
  <si>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</si>
  <si>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</si>
  <si>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</si>
  <si>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</si>
  <si>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</si>
  <si>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</si>
  <si>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</si>
  <si>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</si>
  <si>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</si>
  <si>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</si>
  <si>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</si>
  <si>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</si>
  <si>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</si>
  <si>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</si>
  <si>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</si>
  <si>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</si>
  <si>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</si>
  <si>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</si>
  <si>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</si>
  <si>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</si>
  <si>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</si>
  <si>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</si>
  <si>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</si>
  <si>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</si>
  <si>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</si>
  <si>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</si>
  <si>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</si>
  <si>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</si>
  <si>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</si>
  <si>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</si>
  <si>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</si>
  <si>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</si>
  <si>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</si>
  <si>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</si>
  <si>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</si>
  <si>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</si>
  <si>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</si>
  <si>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</si>
  <si>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</si>
  <si>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</si>
  <si>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</si>
  <si>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</si>
  <si>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</si>
  <si>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</si>
  <si>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</si>
  <si>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</si>
  <si>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</si>
  <si>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</si>
  <si>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</si>
  <si>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</si>
  <si>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</si>
  <si>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</si>
  <si>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</si>
  <si>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</si>
  <si>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</si>
  <si>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</si>
  <si>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</si>
  <si>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</si>
  <si>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</si>
  <si>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</si>
  <si>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</si>
  <si>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</si>
  <si>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</si>
  <si>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</si>
  <si>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</si>
  <si>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</si>
  <si>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</si>
  <si>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</si>
  <si>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</si>
  <si>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</si>
  <si>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</si>
  <si>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</si>
  <si>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</si>
  <si>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</si>
  <si>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</si>
  <si>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</si>
  <si>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</si>
  <si>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</si>
  <si>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</si>
  <si>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</si>
  <si>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</si>
  <si>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</si>
  <si>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</si>
  <si>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</si>
  <si>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</si>
  <si>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</si>
  <si>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</si>
  <si>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</si>
  <si>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</si>
  <si>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</si>
  <si>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</si>
  <si>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</si>
  <si>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</si>
  <si>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</si>
  <si>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</si>
  <si>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</si>
  <si>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</si>
  <si>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</si>
  <si>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</si>
  <si>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</si>
  <si>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</si>
  <si>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</si>
  <si>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</si>
  <si>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</si>
  <si>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</si>
  <si>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</si>
  <si>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</si>
  <si>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</si>
  <si>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</si>
  <si>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</si>
  <si>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</si>
  <si>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</si>
  <si>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</si>
  <si>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</si>
  <si>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</si>
  <si>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</si>
  <si>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</si>
  <si>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</si>
  <si>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</si>
  <si>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</si>
  <si>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</si>
  <si>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</si>
  <si>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</si>
  <si>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</si>
  <si>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</si>
  <si>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</si>
  <si>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</si>
  <si>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</si>
  <si>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</si>
  <si>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</si>
  <si>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</si>
  <si>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</si>
  <si>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</si>
  <si>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</si>
  <si>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</si>
  <si>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</si>
  <si>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</si>
  <si>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</si>
  <si>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</si>
  <si>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</si>
  <si>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</si>
  <si>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</si>
  <si>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</si>
  <si>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</si>
  <si>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</si>
  <si>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</si>
  <si>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</si>
  <si>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</si>
  <si>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</si>
  <si>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</si>
  <si>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</si>
  <si>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</si>
  <si>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</si>
  <si>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</si>
  <si>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</si>
  <si>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</si>
  <si>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</si>
  <si>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</si>
  <si>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</si>
  <si>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</si>
  <si>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</si>
  <si>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</si>
  <si>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</si>
  <si>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</si>
  <si>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</si>
  <si>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</si>
  <si>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</si>
  <si>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</si>
  <si>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</si>
  <si>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</si>
  <si>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</si>
  <si>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</si>
  <si>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</si>
  <si>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</si>
  <si>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</si>
  <si>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</si>
  <si>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</si>
  <si>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</si>
  <si>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</si>
  <si>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</si>
  <si>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</si>
  <si>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</si>
  <si>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</si>
  <si>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</si>
  <si>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</si>
  <si>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</si>
  <si>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</si>
  <si>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</si>
  <si>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</si>
  <si>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</si>
  <si>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</si>
  <si>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</si>
  <si>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</si>
  <si>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</si>
  <si>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</si>
  <si>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</si>
  <si>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</si>
  <si>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</si>
  <si>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</si>
  <si>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</si>
  <si>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</si>
  <si>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</si>
  <si>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</si>
  <si>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</si>
  <si>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</si>
  <si>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</si>
  <si>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</si>
  <si>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</si>
  <si>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</si>
  <si>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</si>
  <si>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</si>
  <si>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</si>
  <si>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</si>
  <si>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</si>
  <si>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</si>
  <si>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</si>
  <si>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</si>
  <si>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</si>
  <si>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</si>
  <si>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</si>
  <si>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</si>
  <si>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</si>
  <si>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</si>
  <si>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</si>
  <si>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</si>
  <si>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</si>
  <si>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</si>
  <si>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</si>
  <si>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</si>
  <si>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</si>
  <si>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</si>
  <si>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</si>
  <si>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</si>
  <si>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</si>
  <si>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</si>
  <si>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</si>
  <si>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</si>
  <si>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</si>
  <si>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</si>
  <si>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</si>
  <si>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</si>
  <si>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</si>
  <si>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</si>
  <si>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</si>
  <si>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</si>
  <si>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</si>
  <si>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</si>
  <si>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</si>
  <si>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</si>
  <si>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</si>
  <si>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</si>
  <si>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</si>
  <si>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</si>
  <si>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</si>
  <si>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</si>
  <si>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</si>
  <si>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</si>
  <si>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</si>
  <si>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</si>
  <si>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</si>
  <si>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</si>
  <si>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</si>
  <si>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</si>
  <si>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</si>
  <si>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</si>
  <si>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</si>
  <si>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</si>
  <si>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</si>
  <si>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</si>
  <si>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</si>
  <si>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</si>
  <si>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</si>
  <si>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</si>
  <si>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</si>
  <si>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</si>
  <si>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</si>
  <si>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</si>
  <si>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</si>
  <si>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</si>
  <si>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</si>
  <si>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</si>
  <si>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</si>
  <si>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</si>
  <si>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</si>
  <si>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</si>
  <si>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</si>
  <si>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</si>
  <si>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</si>
  <si>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</si>
  <si>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</si>
  <si>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</si>
  <si>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</si>
  <si>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</si>
  <si>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</si>
  <si>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</si>
  <si>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</si>
  <si>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</si>
  <si>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</si>
  <si>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</si>
  <si>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</si>
  <si>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</si>
  <si>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</si>
  <si>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</si>
  <si>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</si>
  <si>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</si>
  <si>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</si>
  <si>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</si>
  <si>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</si>
  <si>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</si>
  <si>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</si>
  <si>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</si>
  <si>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</si>
  <si>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</si>
  <si>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</si>
  <si>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</si>
  <si>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</si>
  <si>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</si>
  <si>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</si>
  <si>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</si>
  <si>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</si>
  <si>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</si>
  <si>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</si>
  <si>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</si>
  <si>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</si>
  <si>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</si>
  <si>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</si>
  <si>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</si>
  <si>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</si>
  <si>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</si>
  <si>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</si>
  <si>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</si>
  <si>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</si>
  <si>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</si>
  <si>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</si>
  <si>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</si>
  <si>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</si>
  <si>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</si>
  <si>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</si>
  <si>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</si>
  <si>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</si>
  <si>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</si>
  <si>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</si>
  <si>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</si>
  <si>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</si>
  <si>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</si>
  <si>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</si>
  <si>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</si>
  <si>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</si>
  <si>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</si>
  <si>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</si>
  <si>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</si>
  <si>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</si>
  <si>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</si>
  <si>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</si>
  <si>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</si>
  <si>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</si>
  <si>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</si>
  <si>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</si>
  <si>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</si>
  <si>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</si>
  <si>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</si>
  <si>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</si>
  <si>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</si>
  <si>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</si>
  <si>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</si>
  <si>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</si>
  <si>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</si>
  <si>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</si>
  <si>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</si>
  <si>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</si>
  <si>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</si>
  <si>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</si>
  <si>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</si>
  <si>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</si>
  <si>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</si>
  <si>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</si>
  <si>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</si>
  <si>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</si>
  <si>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</si>
  <si>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</si>
  <si>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</si>
  <si>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</si>
  <si>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</si>
  <si>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</si>
  <si>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</si>
  <si>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</si>
  <si>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</si>
  <si>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</si>
  <si>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</si>
  <si>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</si>
  <si>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</si>
  <si>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</si>
  <si>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</si>
  <si>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</si>
  <si>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</si>
  <si>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</si>
  <si>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</si>
  <si>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</si>
  <si>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</si>
  <si>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</si>
  <si>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</si>
  <si>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</si>
  <si>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</si>
  <si>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</si>
  <si>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</si>
  <si>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</si>
  <si>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</si>
  <si>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</si>
  <si>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</si>
  <si>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</si>
  <si>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</si>
  <si>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</si>
  <si>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</si>
  <si>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</si>
  <si>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</si>
  <si>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</si>
  <si>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</si>
  <si>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</si>
  <si>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</si>
  <si>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</si>
  <si>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</si>
  <si>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</si>
  <si>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</si>
  <si>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</si>
  <si>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</si>
  <si>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</si>
  <si>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</si>
  <si>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</si>
  <si>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</si>
  <si>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</si>
  <si>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</si>
  <si>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</si>
  <si>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</si>
  <si>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</si>
  <si>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</si>
  <si>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</si>
  <si>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</si>
  <si>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</si>
  <si>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</si>
  <si>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</si>
  <si>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</si>
  <si>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</si>
  <si>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</si>
  <si>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</si>
  <si>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</si>
  <si>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</si>
  <si>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</si>
  <si>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</si>
  <si>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</si>
  <si>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</si>
  <si>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</si>
  <si>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</si>
  <si>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</si>
  <si>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</si>
  <si>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</si>
  <si>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</si>
  <si>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</si>
  <si>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</si>
  <si>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</si>
  <si>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</si>
  <si>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</si>
  <si>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</si>
  <si>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</si>
  <si>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</si>
  <si>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</si>
  <si>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</si>
  <si>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</si>
  <si>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</si>
  <si>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</si>
  <si>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</si>
  <si>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</si>
  <si>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</si>
  <si>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</si>
  <si>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</si>
  <si>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</si>
  <si>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</si>
  <si>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</si>
  <si>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</si>
  <si>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</si>
  <si>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</si>
  <si>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</si>
  <si>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</si>
  <si>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</si>
  <si>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</si>
  <si>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</si>
  <si>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</si>
  <si>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</si>
  <si>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</si>
  <si>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</si>
  <si>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</si>
  <si>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</si>
  <si>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</si>
  <si>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</si>
  <si>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</si>
  <si>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</si>
  <si>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</si>
  <si>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</si>
  <si>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</si>
  <si>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</si>
  <si>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</si>
  <si>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</si>
  <si>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</si>
  <si>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</si>
  <si>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</si>
  <si>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</si>
  <si>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</si>
  <si>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</si>
  <si>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</si>
  <si>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</si>
  <si>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</si>
  <si>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</si>
  <si>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</si>
  <si>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</si>
  <si>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</si>
  <si>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</si>
  <si>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</si>
  <si>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</si>
  <si>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</si>
  <si>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</si>
  <si>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</si>
  <si>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</si>
  <si>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</si>
  <si>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</si>
  <si>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</si>
  <si>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</si>
  <si>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</si>
  <si>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</si>
  <si>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</si>
  <si>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</si>
  <si>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</si>
  <si>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</si>
  <si>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</si>
  <si>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</si>
  <si>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</si>
  <si>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</si>
  <si>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</si>
  <si>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</si>
  <si>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</si>
  <si>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</si>
  <si>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</si>
  <si>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</si>
  <si>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</si>
  <si>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</si>
  <si>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</si>
  <si>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</si>
  <si>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</si>
  <si>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</si>
  <si>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</si>
  <si>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</si>
  <si>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</si>
  <si>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</si>
  <si>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</si>
  <si>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</si>
  <si>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</si>
  <si>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</si>
  <si>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</si>
  <si>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</si>
  <si>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</si>
  <si>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</si>
  <si>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</si>
  <si>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</si>
  <si>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</si>
  <si>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</si>
  <si>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</si>
  <si>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</si>
  <si>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</si>
  <si>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</si>
  <si>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</si>
  <si>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</si>
  <si>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</si>
  <si>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</si>
  <si>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</si>
  <si>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</si>
  <si>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</si>
  <si>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</si>
  <si>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</si>
  <si>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</si>
  <si>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</si>
  <si>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</si>
  <si>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</si>
  <si>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</si>
  <si>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</si>
  <si>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</si>
  <si>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</si>
  <si>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</si>
  <si>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</si>
  <si>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</si>
  <si>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</si>
  <si>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</si>
  <si>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</si>
  <si>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</si>
  <si>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</si>
  <si>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</si>
  <si>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</si>
  <si>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</si>
  <si>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</si>
  <si>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</si>
  <si>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</si>
  <si>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</si>
  <si>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</si>
  <si>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</si>
  <si>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</si>
  <si>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</si>
  <si>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</si>
  <si>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</si>
  <si>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</si>
  <si>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</si>
  <si>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</si>
  <si>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</si>
  <si>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</si>
  <si>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</si>
  <si>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</si>
  <si>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</si>
  <si>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</si>
  <si>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</si>
  <si>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</si>
  <si>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</si>
  <si>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</si>
  <si>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</si>
  <si>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</si>
  <si>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</si>
  <si>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</si>
  <si>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</si>
  <si>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</si>
  <si>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</si>
  <si>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</si>
  <si>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</si>
  <si>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</si>
  <si>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</si>
  <si>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</si>
  <si>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</si>
  <si>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</si>
  <si>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</si>
  <si>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</si>
  <si>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</si>
  <si>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</si>
  <si>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</si>
  <si>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</si>
  <si>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</si>
  <si>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</si>
  <si>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</si>
  <si>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</si>
  <si>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</si>
  <si>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</si>
  <si>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</si>
  <si>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</si>
  <si>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</si>
  <si>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</si>
  <si>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</si>
  <si>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</si>
  <si>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</si>
  <si>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</si>
  <si>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</si>
  <si>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</si>
  <si>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</si>
  <si>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</si>
  <si>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</si>
  <si>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</si>
  <si>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</si>
  <si>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</si>
  <si>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</si>
  <si>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</si>
  <si>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</si>
  <si>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</si>
  <si>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</si>
  <si>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</si>
  <si>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</si>
  <si>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</si>
  <si>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</si>
  <si>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</si>
  <si>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</si>
  <si>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</si>
  <si>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</si>
  <si>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</si>
  <si>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</si>
  <si>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</si>
  <si>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</si>
  <si>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</si>
  <si>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</si>
  <si>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</si>
  <si>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</si>
  <si>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</si>
  <si>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</si>
  <si>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</si>
  <si>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</si>
  <si>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</si>
  <si>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</si>
  <si>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</si>
  <si>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</si>
  <si>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</si>
  <si>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</si>
  <si>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</si>
  <si>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</si>
  <si>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</si>
  <si>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</si>
  <si>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</si>
  <si>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</si>
  <si>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</si>
  <si>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</si>
  <si>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</si>
  <si>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</si>
  <si>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</si>
  <si>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</si>
  <si>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</si>
  <si>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</si>
  <si>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</si>
  <si>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</si>
  <si>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</si>
  <si>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</si>
  <si>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</si>
  <si>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</si>
  <si>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</si>
  <si>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</si>
  <si>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</si>
  <si>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</si>
  <si>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</si>
  <si>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</si>
  <si>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</si>
  <si>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</si>
  <si>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</si>
  <si>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</si>
  <si>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</si>
  <si>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</si>
  <si>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</si>
  <si>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</si>
  <si>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</si>
  <si>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</si>
  <si>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</si>
  <si>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</si>
  <si>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</si>
  <si>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</si>
  <si>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</si>
  <si>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</si>
  <si>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</si>
  <si>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</si>
  <si>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</si>
  <si>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</si>
  <si>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</si>
  <si>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</si>
  <si>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</si>
  <si>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</si>
  <si>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</si>
  <si>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</si>
  <si>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</si>
  <si>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</si>
  <si>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</si>
  <si>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</si>
  <si>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</si>
  <si>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</si>
  <si>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</si>
  <si>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</si>
  <si>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</si>
  <si>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</si>
  <si>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</si>
  <si>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</si>
  <si>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</si>
  <si>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</si>
  <si>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</si>
  <si>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</si>
  <si>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</si>
  <si>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</si>
  <si>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</si>
  <si>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</si>
  <si>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</si>
  <si>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</si>
  <si>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</si>
  <si>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</si>
  <si>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</si>
  <si>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</si>
  <si>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</si>
  <si>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</si>
  <si>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</si>
  <si>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</si>
  <si>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</si>
  <si>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</si>
  <si>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</si>
  <si>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</si>
  <si>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</si>
  <si>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</si>
  <si>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</si>
  <si>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</si>
  <si>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</si>
  <si>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</si>
  <si>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</si>
  <si>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</si>
  <si>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</si>
  <si>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</si>
  <si>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</si>
  <si>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</si>
  <si>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</si>
  <si>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</si>
  <si>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</si>
  <si>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</si>
  <si>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</si>
  <si>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</si>
  <si>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</si>
  <si>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</si>
  <si>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</si>
  <si>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</si>
  <si>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</si>
  <si>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</si>
  <si>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</si>
  <si>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</si>
  <si>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</si>
  <si>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</si>
  <si>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</si>
  <si>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</si>
  <si>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</si>
  <si>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</si>
  <si>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</si>
  <si>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</si>
  <si>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</si>
  <si>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</si>
  <si>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</si>
  <si>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</si>
  <si>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</si>
  <si>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</si>
  <si>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</si>
  <si>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</si>
  <si>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</si>
  <si>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</si>
  <si>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</si>
  <si>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</si>
  <si>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</si>
  <si>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</si>
  <si>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</si>
  <si>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</si>
  <si>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</si>
  <si>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</si>
  <si>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</si>
  <si>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</si>
  <si>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</si>
  <si>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</si>
  <si>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</si>
  <si>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</si>
  <si>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</si>
  <si>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</si>
  <si>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</si>
  <si>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</si>
  <si>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</si>
  <si>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</si>
  <si>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</si>
  <si>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</si>
  <si>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</si>
  <si>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</si>
  <si>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</si>
  <si>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</si>
  <si>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</si>
  <si>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</si>
  <si>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</si>
  <si>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</si>
  <si>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</si>
  <si>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</si>
  <si>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</si>
  <si>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</si>
  <si>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</si>
  <si>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</si>
  <si>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</si>
  <si>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</si>
  <si>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</si>
  <si>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</si>
  <si>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</si>
  <si>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</si>
  <si>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</si>
  <si>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</si>
  <si>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</si>
  <si>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</si>
  <si>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</si>
  <si>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</si>
  <si>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</si>
  <si>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</si>
  <si>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</si>
  <si>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</si>
  <si>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</si>
  <si>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</si>
  <si>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</si>
  <si>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</si>
  <si>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</si>
  <si>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</si>
  <si>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</si>
  <si>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</si>
  <si>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</si>
  <si>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</si>
  <si>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</si>
  <si>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</si>
  <si>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</si>
  <si>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</si>
  <si>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</si>
  <si>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</si>
  <si>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</si>
  <si>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</si>
  <si>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</si>
  <si>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</si>
  <si>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</si>
  <si>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</si>
  <si>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</si>
  <si>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</si>
  <si>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</si>
  <si>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</si>
  <si>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</si>
  <si>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</si>
  <si>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</si>
  <si>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</si>
  <si>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</si>
  <si>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</si>
  <si>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</si>
  <si>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</si>
  <si>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</si>
  <si>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</si>
  <si>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</si>
  <si>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</si>
  <si>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</si>
  <si>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</si>
  <si>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</si>
  <si>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</si>
  <si>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</si>
  <si>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</si>
  <si>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</si>
  <si>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</si>
  <si>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</si>
  <si>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</si>
  <si>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</si>
  <si>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</si>
  <si>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</si>
  <si>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</si>
  <si>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</si>
  <si>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</si>
  <si>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</si>
  <si>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</si>
  <si>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</si>
  <si>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</si>
  <si>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</si>
  <si>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</si>
  <si>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</si>
  <si>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</si>
  <si>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</si>
  <si>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</si>
  <si>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</si>
  <si>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</si>
  <si>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</si>
  <si>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</si>
  <si>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</si>
  <si>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</si>
  <si>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</si>
  <si>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</si>
  <si>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</si>
  <si>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</si>
  <si>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</si>
  <si>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</si>
  <si>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</si>
  <si>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</si>
  <si>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</si>
  <si>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</si>
  <si>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</si>
  <si>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</si>
  <si>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</si>
  <si>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</si>
  <si>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</si>
  <si>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</si>
  <si>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</si>
  <si>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</si>
  <si>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</si>
  <si>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</si>
  <si>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</si>
  <si>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</si>
  <si>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</si>
  <si>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</si>
  <si>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</si>
  <si>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</si>
  <si>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</si>
  <si>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</si>
  <si>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</si>
  <si>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</si>
  <si>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</si>
  <si>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</si>
  <si>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</si>
  <si>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</si>
  <si>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</si>
  <si>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</si>
  <si>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</si>
  <si>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</si>
  <si>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</si>
  <si>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</si>
  <si>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</si>
  <si>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</si>
  <si>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</si>
  <si>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</si>
  <si>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</si>
  <si>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</si>
  <si>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</si>
  <si>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</si>
  <si>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</si>
  <si>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</si>
  <si>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</si>
  <si>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</si>
  <si>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</si>
  <si>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</si>
  <si>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</si>
  <si>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</si>
  <si>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</si>
  <si>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</si>
  <si>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</si>
  <si>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</si>
  <si>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</si>
  <si>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</si>
  <si>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</si>
  <si>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</si>
  <si>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</si>
  <si>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</si>
  <si>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</si>
  <si>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</si>
  <si>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</si>
  <si>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</si>
  <si>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</si>
  <si>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</si>
  <si>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</si>
  <si>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</si>
  <si>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</si>
  <si>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</si>
  <si>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</si>
  <si>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</si>
  <si>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</si>
  <si>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</si>
  <si>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</si>
  <si>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</si>
  <si>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</si>
  <si>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</si>
  <si>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</si>
  <si>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</si>
  <si>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</si>
  <si>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</si>
  <si>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</si>
  <si>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</si>
  <si>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</si>
  <si>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</si>
  <si>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</si>
  <si>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</si>
  <si>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</si>
  <si>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</si>
  <si>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</si>
  <si>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</si>
  <si>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</si>
  <si>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</si>
  <si>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</si>
  <si>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</si>
  <si>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</si>
  <si>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</si>
  <si>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</si>
  <si>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</si>
  <si>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</si>
  <si>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</si>
  <si>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</si>
  <si>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</si>
  <si>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</si>
  <si>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</si>
  <si>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</si>
  <si>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</si>
  <si>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</si>
  <si>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</si>
  <si>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</si>
  <si>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</si>
  <si>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</si>
  <si>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</si>
  <si>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</si>
  <si>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</si>
  <si>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</si>
  <si>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</si>
  <si>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</si>
  <si>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</si>
  <si>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</si>
  <si>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</si>
  <si>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</si>
  <si>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</si>
  <si>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</si>
  <si>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</si>
  <si>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</si>
  <si>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</si>
  <si>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</si>
  <si>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</si>
  <si>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</si>
  <si>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</si>
  <si>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</si>
  <si>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</si>
  <si>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</si>
  <si>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</si>
  <si>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</si>
  <si>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</si>
  <si>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</si>
  <si>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</si>
  <si>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</si>
  <si>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</si>
  <si>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</si>
  <si>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</si>
  <si>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</si>
  <si>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</si>
  <si>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</si>
  <si>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</si>
  <si>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</si>
  <si>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</si>
  <si>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</si>
  <si>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</si>
  <si>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</si>
  <si>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</si>
  <si>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</si>
  <si>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</si>
  <si>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</si>
  <si>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</si>
  <si>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</si>
  <si>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</si>
  <si>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</si>
  <si>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</si>
  <si>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</si>
  <si>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</si>
  <si>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</si>
  <si>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</si>
  <si>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</si>
  <si>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</si>
  <si>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</si>
  <si>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</si>
  <si>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</si>
  <si>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</si>
  <si>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</si>
  <si>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</si>
  <si>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</si>
  <si>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</si>
  <si>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</si>
  <si>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</si>
  <si>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</si>
  <si>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</si>
  <si>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</si>
  <si>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</si>
  <si>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</si>
  <si>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</si>
  <si>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</si>
  <si>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</si>
  <si>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</si>
  <si>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</si>
  <si>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</si>
  <si>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</si>
  <si>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</si>
  <si>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</si>
  <si>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</si>
  <si>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</si>
  <si>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</si>
  <si>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</si>
  <si>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</si>
  <si>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</si>
  <si>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</si>
  <si>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</si>
  <si>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</si>
  <si>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</si>
  <si>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</si>
  <si>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</si>
  <si>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</si>
  <si>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</si>
  <si>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</si>
  <si>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</si>
  <si>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</si>
  <si>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</si>
  <si>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</si>
  <si>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</si>
  <si>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</si>
  <si>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</si>
  <si>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</si>
  <si>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</si>
  <si>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</si>
  <si>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</si>
  <si>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</si>
  <si>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</si>
  <si>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</si>
  <si>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</si>
  <si>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</si>
  <si>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</si>
  <si>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</si>
  <si>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</si>
  <si>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</si>
  <si>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</si>
  <si>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</si>
  <si>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</si>
  <si>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</si>
  <si>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</si>
  <si>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</si>
  <si>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</si>
  <si>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</si>
  <si>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</si>
  <si>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</si>
  <si>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</si>
  <si>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</si>
  <si>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</si>
  <si>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</si>
  <si>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</si>
  <si>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</si>
  <si>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</si>
  <si>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</si>
  <si>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</si>
  <si>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</si>
  <si>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</si>
  <si>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</si>
  <si>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</si>
  <si>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</si>
  <si>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</si>
  <si>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</si>
  <si>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</si>
  <si>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</si>
  <si>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</si>
  <si>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</si>
  <si>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</si>
  <si>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</si>
  <si>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</si>
  <si>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</si>
  <si>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</si>
  <si>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</si>
  <si>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</si>
  <si>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</si>
  <si>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</si>
  <si>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</si>
  <si>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</si>
  <si>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</si>
  <si>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</si>
  <si>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</si>
  <si>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</si>
  <si>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</si>
  <si>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</si>
  <si>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</si>
  <si>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</si>
  <si>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</si>
  <si>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</si>
  <si>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</si>
  <si>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</si>
  <si>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</si>
  <si>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</si>
  <si>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</si>
  <si>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</si>
  <si>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</si>
  <si>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</si>
  <si>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</si>
  <si>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</si>
  <si>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</si>
  <si>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</si>
  <si>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</si>
  <si>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</si>
  <si>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</si>
  <si>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</si>
  <si>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</si>
  <si>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</si>
  <si>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</si>
  <si>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</si>
  <si>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</si>
  <si>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</si>
  <si>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</si>
  <si>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</si>
  <si>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</si>
  <si>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</si>
  <si>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</si>
  <si>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</si>
  <si>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</si>
  <si>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</si>
  <si>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</si>
  <si>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</si>
  <si>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</si>
  <si>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</si>
  <si>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</si>
  <si>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</si>
  <si>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</si>
  <si>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</si>
  <si>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</si>
  <si>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</si>
  <si>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</si>
  <si>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</si>
  <si>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</si>
  <si>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</si>
  <si>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</si>
  <si>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</si>
  <si>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</si>
  <si>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</si>
  <si>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</si>
  <si>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</si>
  <si>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</si>
  <si>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</si>
  <si>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</si>
  <si>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</si>
  <si>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</si>
  <si>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</si>
  <si>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</si>
  <si>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</si>
  <si>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</si>
  <si>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</si>
  <si>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</si>
  <si>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</si>
  <si>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</si>
  <si>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</si>
  <si>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</si>
  <si>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</si>
  <si>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</si>
  <si>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</si>
  <si>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</si>
  <si>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</si>
  <si>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</si>
  <si>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</si>
  <si>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</si>
  <si>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</si>
  <si>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</si>
  <si>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</si>
  <si>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</si>
  <si>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</si>
  <si>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</si>
  <si>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</si>
  <si>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</si>
  <si>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</si>
  <si>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</si>
  <si>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</si>
  <si>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</si>
  <si>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</si>
  <si>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</si>
  <si>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</si>
  <si>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</si>
  <si>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</si>
  <si>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</si>
  <si>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</si>
  <si>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</si>
  <si>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</si>
  <si>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</si>
  <si>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</si>
  <si>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</si>
  <si>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</si>
  <si>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</si>
  <si>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</si>
  <si>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</si>
  <si>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</si>
  <si>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</si>
  <si>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</si>
  <si>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</si>
  <si>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</si>
  <si>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</si>
  <si>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</si>
  <si>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</si>
  <si>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</si>
  <si>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</si>
  <si>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</si>
  <si>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</si>
  <si>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</si>
  <si>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</si>
  <si>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</si>
  <si>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</si>
  <si>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</si>
  <si>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</si>
  <si>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</si>
  <si>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</si>
  <si>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</si>
  <si>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</si>
  <si>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</si>
  <si>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</si>
  <si>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</si>
  <si>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</si>
  <si>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</si>
  <si>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</si>
  <si>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</si>
  <si>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</si>
  <si>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</si>
  <si>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</si>
  <si>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</si>
  <si>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</si>
  <si>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</si>
  <si>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</si>
  <si>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</si>
  <si>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</si>
  <si>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</si>
  <si>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</si>
  <si>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</si>
  <si>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</si>
  <si>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</si>
  <si>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</si>
  <si>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</si>
  <si>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</si>
  <si>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</si>
  <si>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</si>
  <si>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</si>
  <si>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</si>
  <si>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</si>
  <si>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</si>
  <si>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</si>
  <si>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</si>
  <si>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</si>
  <si>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</si>
  <si>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</si>
  <si>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</si>
  <si>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</si>
  <si>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</si>
  <si>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</si>
  <si>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</si>
  <si>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</si>
  <si>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</si>
  <si>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</si>
  <si>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</si>
  <si>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</si>
  <si>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</si>
  <si>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</si>
  <si>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</si>
  <si>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</si>
  <si>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</si>
  <si>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</si>
  <si>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</si>
  <si>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</si>
  <si>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</si>
  <si>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</si>
  <si>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</si>
  <si>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</si>
  <si>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</si>
  <si>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</si>
  <si>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</si>
  <si>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</si>
  <si>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</si>
  <si>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</si>
  <si>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</si>
  <si>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</si>
  <si>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</si>
  <si>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</si>
  <si>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</si>
  <si>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</si>
  <si>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</si>
  <si>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</si>
  <si>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</si>
  <si>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</si>
  <si>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</si>
  <si>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</si>
  <si>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</si>
  <si>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</si>
  <si>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</si>
  <si>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</si>
  <si>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</si>
  <si>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</si>
  <si>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</si>
  <si>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</si>
  <si>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</si>
  <si>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</si>
  <si>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</si>
  <si>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</si>
  <si>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</si>
  <si>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</si>
  <si>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</si>
  <si>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</si>
  <si>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</si>
  <si>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</si>
  <si>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</si>
  <si>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</si>
  <si>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</si>
  <si>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</si>
  <si>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</si>
  <si>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</si>
  <si>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</si>
  <si>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</si>
  <si>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</si>
  <si>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</si>
  <si>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</si>
  <si>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</si>
  <si>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</si>
  <si>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</si>
  <si>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</si>
  <si>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</si>
  <si>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</si>
  <si>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</si>
  <si>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</si>
  <si>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</si>
  <si>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</si>
  <si>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</si>
  <si>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</si>
  <si>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</si>
  <si>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</si>
  <si>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</si>
  <si>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</si>
  <si>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</si>
  <si>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</si>
  <si>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</si>
  <si>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</si>
  <si>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</si>
  <si>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</si>
  <si>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</si>
  <si>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</si>
  <si>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</si>
  <si>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</si>
  <si>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</si>
  <si>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</si>
  <si>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</si>
  <si>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</si>
  <si>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</si>
  <si>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</si>
  <si>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</si>
  <si>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</si>
  <si>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</si>
  <si>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</si>
  <si>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</si>
  <si>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</si>
  <si>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</si>
  <si>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</si>
  <si>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</si>
  <si>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</si>
  <si>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</si>
  <si>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</si>
  <si>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</si>
  <si>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</si>
  <si>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</si>
  <si>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</si>
  <si>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</si>
  <si>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</si>
  <si>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</si>
  <si>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</si>
  <si>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</si>
  <si>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</si>
  <si>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</si>
  <si>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</si>
  <si>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</si>
  <si>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</si>
  <si>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</si>
  <si>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</si>
  <si>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</si>
  <si>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</si>
  <si>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</si>
  <si>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</si>
  <si>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</si>
  <si>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</si>
  <si>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</si>
  <si>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</si>
  <si>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</si>
  <si>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</si>
  <si>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</si>
  <si>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</si>
  <si>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</si>
  <si>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</si>
  <si>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</si>
  <si>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</si>
  <si>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</si>
  <si>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</si>
  <si>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</si>
  <si>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</si>
  <si>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</si>
  <si>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</si>
  <si>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</si>
  <si>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</si>
  <si>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</si>
  <si>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</si>
  <si>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</si>
  <si>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</si>
  <si>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</si>
  <si>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</si>
  <si>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</si>
  <si>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</si>
  <si>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</si>
  <si>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</si>
  <si>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</si>
  <si>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</si>
  <si>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Precent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</si>
  <si>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</si>
  <si>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</si>
  <si>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</si>
  <si>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</si>
  <si>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</si>
  <si>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</si>
  <si>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</si>
  <si>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</si>
  <si>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</si>
  <si>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</si>
  <si>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</si>
  <si>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</si>
  <si>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</si>
  <si>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</si>
  <si>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</si>
  <si>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</si>
  <si>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</si>
  <si>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</si>
  <si>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</si>
  <si>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</si>
  <si>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</si>
  <si>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</si>
  <si>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</si>
  <si>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</si>
  <si>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</si>
  <si>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</si>
  <si>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</si>
  <si>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</si>
  <si>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</si>
  <si>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</si>
  <si>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</si>
  <si>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</si>
  <si>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</si>
  <si>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</si>
  <si>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</si>
  <si>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</si>
  <si>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</si>
  <si>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</si>
  <si>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Row Labels</t>
  </si>
  <si>
    <t>Grand Total</t>
  </si>
  <si>
    <t>Count of Parent Category</t>
  </si>
  <si>
    <t>Column Labels</t>
  </si>
  <si>
    <t>Date Created Conversion</t>
  </si>
  <si>
    <t>Date Ended Coversion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</si>
  <si>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</si>
  <si>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</si>
  <si>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</si>
  <si>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</si>
  <si>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</si>
  <si>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</si>
  <si>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</si>
  <si>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</si>
  <si>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</si>
  <si>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</si>
  <si>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</si>
  <si>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</si>
  <si>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</si>
  <si>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</si>
  <si>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Successful campaigns </t>
  </si>
  <si>
    <t>Mean</t>
  </si>
  <si>
    <t>Median</t>
  </si>
  <si>
    <t>Minimum</t>
  </si>
  <si>
    <t>Maximum</t>
  </si>
  <si>
    <t xml:space="preserve">Unsuccessful campaigns </t>
  </si>
  <si>
    <t>variance of the number of backers</t>
  </si>
  <si>
    <t>standard deviation of the number of backers</t>
  </si>
  <si>
    <t>Variance of successful backers count</t>
  </si>
  <si>
    <t>Variance of failed backers count</t>
  </si>
  <si>
    <t>Goal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</si>
  <si>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</si>
  <si>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</si>
  <si>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</si>
  <si>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</si>
  <si>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</si>
  <si>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</si>
  <si>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</si>
  <si>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</si>
  <si>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</si>
  <si>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</si>
  <si>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</si>
  <si>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Number Sucessful</t>
  </si>
  <si>
    <t>Number Failed</t>
  </si>
  <si>
    <t>Total Projects</t>
  </si>
  <si>
    <t>Percentage Successful</t>
  </si>
  <si>
    <t>Percentage Failed</t>
  </si>
  <si>
    <t>Number Canceled</t>
  </si>
  <si>
    <t>Percentage Canceled</t>
  </si>
  <si>
    <t>Total  Successful</t>
  </si>
  <si>
    <t>Total Failed</t>
  </si>
  <si>
    <t>Total Canceled</t>
  </si>
  <si>
    <t>Sum of Percentage Successful</t>
  </si>
  <si>
    <t>Sum of Percentage Failed</t>
  </si>
  <si>
    <t>Sum of Percentage Canceled</t>
  </si>
  <si>
    <t>0 to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</si>
</sst>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164" fontId="0" fillId="0" borderId="0" xfId="0" applyNumberFormat="1"/>
    <xf numFmtId="9" fontId="0" fillId="0" borderId="0" xfId="42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rgb="FFFFC1D8"/>
        </patternFill>
      </fill>
    </dxf>
    <dxf>
      <fill>
        <patternFill>
          <bgColor theme="9" tint="0.39994506668294322"/>
        </patternFill>
      </fill>
    </dxf>
    <dxf>
      <fill>
        <patternFill>
          <bgColor rgb="FFFF6089"/>
        </patternFill>
      </fill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</dxf>
    <dxf>
      <fill>
        <patternFill>
          <fgColor auto="1"/>
          <bgColor theme="7"/>
        </patternFill>
      </fill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0" formatCode="General"/>
    </dxf>
  </dxfs>
  <tableStyles count="0" defaultTableStyle="TableStyleMedium2" defaultPivotStyle="PivotStyleLight16"/>
  <colors>
    <mruColors>
      <color rgb="FFFFC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[CrowdfundingBook.xlsx]Piviot Table 01!PivotTable4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'Piviot Table 01'!$B$4:$B$5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'Piviot Table 01'!$A$6:$A$15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01'!$B$6:$B$15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6A-2344-B0DD-DE3F84E6D715}"/>
            </c:ext>
          </c:extLst>
        </c:ser>
        <c:ser>
          <c:idx val="1"/>
          <c:order val="1"/>
          <c:tx>
            <c:strRef>
              <c:f>'Piviot Table 01'!$C$4:$C$5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'Piviot Table 01'!$A$6:$A$15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01'!$C$6:$C$15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6A-2344-B0DD-DE3F84E6D715}"/>
            </c:ext>
          </c:extLst>
        </c:ser>
        <c:ser>
          <c:idx val="2"/>
          <c:order val="2"/>
          <c:tx>
            <c:strRef>
              <c:f>'Piviot Table 01'!$D$4:$D$5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'Piviot Table 01'!$A$6:$A$15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01'!$D$6:$D$15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6A-2344-B0DD-DE3F84E6D715}"/>
            </c:ext>
          </c:extLst>
        </c:ser>
        <c:ser>
          <c:idx val="3"/>
          <c:order val="3"/>
          <c:tx>
            <c:strRef>
              <c:f>'Piviot Table 01'!$E$4:$E$5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'Piviot Table 01'!$A$6:$A$15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'Piviot Table 01'!$E$6:$E$15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6A-2344-B0DD-DE3F84E6D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63180783"/>
        <c:axId val="1863182511"/>
      </c:barChart>
      <c:catAx>
        <c:axId val="1863180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82511"/>
        <c:crosses val="autoZero"/>
        <c:auto val="1"/>
        <c:lblAlgn val="ctr"/>
        <c:lblOffset val="100"/>
        <c:noMultiLvlLbl val="0"/>
      </c:catAx>
      <c:valAx>
        <c:axId val="18631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Grand</a:t>
                </a:r>
                <a:r>
                  <a:rPr lang="en-GB" baseline="0"/>
                  <a:t>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[CrowdfundingBook.xlsx]Pivot Table 02!PivotTable5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02'!$B$4:$B$5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02'!$B$6:$B$30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B-3440-A3CD-E2F32723597F}"/>
            </c:ext>
          </c:extLst>
        </c:ser>
        <c:ser>
          <c:idx val="1"/>
          <c:order val="1"/>
          <c:tx>
            <c:strRef>
              <c:f>'Pivot Table 02'!$C$4:$C$5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02'!$C$6:$C$30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1B-3440-A3CD-E2F32723597F}"/>
            </c:ext>
          </c:extLst>
        </c:ser>
        <c:ser>
          <c:idx val="2"/>
          <c:order val="2"/>
          <c:tx>
            <c:strRef>
              <c:f>'Pivot Table 02'!$D$4:$D$5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02'!$D$6:$D$30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1B-3440-A3CD-E2F32723597F}"/>
            </c:ext>
          </c:extLst>
        </c:ser>
        <c:ser>
          <c:idx val="3"/>
          <c:order val="3"/>
          <c:tx>
            <c:strRef>
              <c:f>'Pivot Table 02'!$E$4:$E$5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 02'!$A$6:$A$30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02'!$E$6:$E$30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1B-3440-A3CD-E2F327235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41770671"/>
        <c:axId val="1941772399"/>
      </c:barChart>
      <c:catAx>
        <c:axId val="194177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Sub</a:t>
                </a:r>
                <a:r>
                  <a:rPr lang="en-GB" baseline="0"/>
                  <a:t> Category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2399"/>
        <c:crosses val="autoZero"/>
        <c:auto val="1"/>
        <c:lblAlgn val="ctr"/>
        <c:lblOffset val="100"/>
        <c:noMultiLvlLbl val="0"/>
      </c:catAx>
      <c:valAx>
        <c:axId val="194177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Grand</a:t>
                </a:r>
                <a:r>
                  <a:rPr lang="en-GB" baseline="0"/>
                  <a:t> Total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77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03!PivotTable6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03'!$B$4:$B$5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03'!$B$6:$B$18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4-A049-86DE-3E27682A05B2}"/>
            </c:ext>
          </c:extLst>
        </c:ser>
        <c:ser>
          <c:idx val="1"/>
          <c:order val="1"/>
          <c:tx>
            <c:strRef>
              <c:f>'Pivot Table 03'!$C$4:$C$5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03'!$C$6:$C$18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A4-A049-86DE-3E27682A05B2}"/>
            </c:ext>
          </c:extLst>
        </c:ser>
        <c:ser>
          <c:idx val="2"/>
          <c:order val="2"/>
          <c:tx>
            <c:strRef>
              <c:f>'Pivot Table 03'!$D$4:$D$5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03'!$A$6:$A$18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03'!$D$6:$D$18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A4-A049-86DE-3E27682A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73232"/>
        <c:axId val="437774960"/>
      </c:lineChart>
      <c:catAx>
        <c:axId val="4377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4960"/>
        <c:crosses val="autoZero"/>
        <c:auto val="1"/>
        <c:lblAlgn val="ctr"/>
        <c:lblOffset val="100"/>
        <c:noMultiLvlLbl val="0"/>
      </c:catAx>
      <c:valAx>
        <c:axId val="4377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[CrowdfundingBook.xlsx]Bonus!PivotTable3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Bonus!$B$20</c:f>
              <c:strCache>
                <c:ptCount val="1"/>
                <c:pt idx="0">
                  <c:v>Sum of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Bonus!$A$21:$A$33</c:f>
              <c:strCache>
                <c:ptCount val="12"/>
                <c:pt idx="0">
                  <c:v>0 to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Bonus!$B$21:$B$33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0.44444444444444442</c:v>
                </c:pt>
                <c:pt idx="3">
                  <c:v>1</c:v>
                </c:pt>
                <c:pt idx="4">
                  <c:v>1</c:v>
                </c:pt>
                <c:pt idx="5">
                  <c:v>0.7857142857142857</c:v>
                </c:pt>
                <c:pt idx="6">
                  <c:v>1</c:v>
                </c:pt>
                <c:pt idx="7">
                  <c:v>0.66666666666666652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0.52063492063492067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C-A44C-926C-C26B2D59E9BB}"/>
            </c:ext>
          </c:extLst>
        </c:ser>
        <c:ser>
          <c:idx val="1"/>
          <c:order val="1"/>
          <c:tx>
            <c:strRef>
              <c:f>Bonus!$C$20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Bonus!$A$21:$A$33</c:f>
              <c:strCache>
                <c:ptCount val="12"/>
                <c:pt idx="0">
                  <c:v>0 to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Bonus!$C$21:$C$33</c:f>
              <c:numCache>
                <c:formatCode>0%</c:formatCode>
                <c:ptCount val="12"/>
                <c:pt idx="0">
                  <c:v>0.39215686274509809</c:v>
                </c:pt>
                <c:pt idx="1">
                  <c:v>0.16450216450216451</c:v>
                </c:pt>
                <c:pt idx="2">
                  <c:v>0.55555555555555558</c:v>
                </c:pt>
                <c:pt idx="3">
                  <c:v>0</c:v>
                </c:pt>
                <c:pt idx="4">
                  <c:v>0</c:v>
                </c:pt>
                <c:pt idx="5">
                  <c:v>0.21428571428571427</c:v>
                </c:pt>
                <c:pt idx="6">
                  <c:v>0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0.4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C-A44C-926C-C26B2D59E9BB}"/>
            </c:ext>
          </c:extLst>
        </c:ser>
        <c:ser>
          <c:idx val="2"/>
          <c:order val="2"/>
          <c:tx>
            <c:strRef>
              <c:f>Bonus!$D$20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Bonus!$A$21:$A$33</c:f>
              <c:strCache>
                <c:ptCount val="12"/>
                <c:pt idx="0">
                  <c:v>0 to 1000</c:v>
                </c:pt>
                <c:pt idx="1">
                  <c:v>1000 to 4999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5000 to 9999</c:v>
                </c:pt>
                <c:pt idx="11">
                  <c:v>Greater than 50000</c:v>
                </c:pt>
              </c:strCache>
            </c:strRef>
          </c:cat>
          <c:val>
            <c:numRef>
              <c:f>Bonus!$D$21:$D$33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8.3333333333333315E-2</c:v>
                </c:pt>
                <c:pt idx="8">
                  <c:v>0</c:v>
                </c:pt>
                <c:pt idx="9">
                  <c:v>0</c:v>
                </c:pt>
                <c:pt idx="10">
                  <c:v>7.9365079365079361E-2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C-A44C-926C-C26B2D59E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049264"/>
        <c:axId val="1043135248"/>
      </c:lineChart>
      <c:catAx>
        <c:axId val="135904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35248"/>
        <c:crosses val="autoZero"/>
        <c:auto val="1"/>
        <c:lblAlgn val="ctr"/>
        <c:lblOffset val="100"/>
        <c:noMultiLvlLbl val="0"/>
      </c:catAx>
      <c:valAx>
        <c:axId val="104313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0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</xdr:colOff>
      <xdr:row>7</xdr:row>
      <xdr:rowOff>165101</xdr:rowOff>
    </xdr:from>
    <xdr:ext cx="10160000" cy="9687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9AECC0-6DCC-E10D-4A33-9C7AC6A35E25}"/>
            </a:ext>
          </a:extLst>
        </xdr:cNvPr>
        <xdr:cNvSpPr txBox="1"/>
      </xdr:nvSpPr>
      <xdr:spPr>
        <a:xfrm>
          <a:off x="5638800" y="1587501"/>
          <a:ext cx="10160000" cy="968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/>
            <a:t>Mean would be the best way the summarise data as it will give you the average of the data set</a:t>
          </a:r>
          <a:r>
            <a:rPr lang="en-GB" sz="1400" baseline="0"/>
            <a:t> but in median you will find the middle value of the data set, </a:t>
          </a:r>
          <a:r>
            <a:rPr lang="en-GB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 conclusion, successful campaigns have a higher average when it’s compared to unsuccessful campaigns.</a:t>
          </a:r>
          <a:endParaRPr lang="en-AU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GB" sz="1400"/>
        </a:p>
      </xdr:txBody>
    </xdr:sp>
    <xdr:clientData/>
  </xdr:oneCellAnchor>
  <xdr:oneCellAnchor>
    <xdr:from>
      <xdr:col>6</xdr:col>
      <xdr:colOff>0</xdr:colOff>
      <xdr:row>21</xdr:row>
      <xdr:rowOff>177800</xdr:rowOff>
    </xdr:from>
    <xdr:ext cx="6934200" cy="71833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ECFF745-93E2-E404-E6A3-6852BB7B4C5E}"/>
            </a:ext>
          </a:extLst>
        </xdr:cNvPr>
        <xdr:cNvSpPr txBox="1"/>
      </xdr:nvSpPr>
      <xdr:spPr>
        <a:xfrm>
          <a:off x="5626100" y="4445000"/>
          <a:ext cx="6934200" cy="7183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More variability is also with successful backers campaigns which tells us numbers are more spread out when it’s compared to unsuccessful campaigns. </a:t>
          </a:r>
        </a:p>
        <a:p>
          <a:endParaRPr lang="en-GB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5</xdr:row>
      <xdr:rowOff>50800</xdr:rowOff>
    </xdr:from>
    <xdr:to>
      <xdr:col>15</xdr:col>
      <xdr:colOff>177800</xdr:colOff>
      <xdr:row>32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40B87-E457-929D-5085-FA9F046F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4</xdr:row>
      <xdr:rowOff>88900</xdr:rowOff>
    </xdr:from>
    <xdr:to>
      <xdr:col>16</xdr:col>
      <xdr:colOff>152400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1F52F-582B-F82A-D90D-DB29C4A74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63500</xdr:rowOff>
    </xdr:from>
    <xdr:to>
      <xdr:col>15</xdr:col>
      <xdr:colOff>609600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89D4C8-F836-3EA0-7757-B27E88A04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17</xdr:row>
      <xdr:rowOff>184150</xdr:rowOff>
    </xdr:from>
    <xdr:to>
      <xdr:col>14</xdr:col>
      <xdr:colOff>304800</xdr:colOff>
      <xdr:row>38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63174A-55C2-F72A-A494-FCE8DF1D4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5.650132523151" createdVersion="8" refreshedVersion="8" minRefreshableVersion="3" recordCount="1000" xr:uid="{8E6B658D-3605-4D47-A88D-5E7711271B8B}">
  <cacheSource type="worksheet">
    <worksheetSource name="Table1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5.678622916668" createdVersion="8" refreshedVersion="8" minRefreshableVersion="3" recordCount="1000" xr:uid="{5B0FFCA3-ABF0-D646-9450-F20C9F4A408B}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re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1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1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80.42826886574" createdVersion="8" refreshedVersion="8" minRefreshableVersion="3" recordCount="12" xr:uid="{03377B1F-05EB-9B47-A60F-4DBDF4CF2608}">
  <cacheSource type="worksheet">
    <worksheetSource ref="A1:K13" sheet="Bonus"/>
  </cacheSource>
  <cacheFields count="11">
    <cacheField name="Goal" numFmtId="2">
      <sharedItems count="13">
        <s v="0 to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50000"/>
        <s v="Less than 1000" u="1"/>
      </sharedItems>
    </cacheField>
    <cacheField name="Number Sucessful" numFmtId="0">
      <sharedItems containsSemiMixedTypes="0" containsString="0" containsNumber="1" containsInteger="1" minValue="4" maxValue="191"/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Total  Successful" numFmtId="1">
      <sharedItems containsSemiMixedTypes="0" containsString="0" containsNumber="1" minValue="37.377049180327873" maxValue="100"/>
    </cacheField>
    <cacheField name="Percentage Successful" numFmtId="9">
      <sharedItems containsSemiMixedTypes="0" containsString="0" containsNumber="1" minValue="0.3737704918032787" maxValue="1"/>
    </cacheField>
    <cacheField name="Total Failed" numFmtId="1">
      <sharedItems containsSemiMixedTypes="0" containsString="0" containsNumber="1" minValue="0" maxValue="55.555555555555557"/>
    </cacheField>
    <cacheField name="Percentage Failed" numFmtId="9">
      <sharedItems containsSemiMixedTypes="0" containsString="0" containsNumber="1" minValue="0" maxValue="0.55555555555555558"/>
    </cacheField>
    <cacheField name="Total Canceled" numFmtId="1">
      <sharedItems containsSemiMixedTypes="0" containsString="0" containsNumber="1" minValue="0" maxValue="9.1803278688524586"/>
    </cacheField>
    <cacheField name="Percentage Canceled" numFmtId="9">
      <sharedItems containsSemiMixedTypes="0" containsString="0" containsNumber="1" minValue="0" maxValue="9.180327868852458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x v="0"/>
    <n v="0"/>
    <n v="0"/>
    <x v="0"/>
    <n v="0"/>
    <n v="0"/>
    <x v="0"/>
    <s v="CAD"/>
    <n v="1448690400"/>
    <n v="1450159200"/>
    <b v="0"/>
    <b v="0"/>
    <s v="food/food trucks"/>
    <x v="0"/>
    <x v="0"/>
  </r>
  <r>
    <s v="Managed bottom-line architecture"/>
    <x v="1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s v="Function-based leadingedge pricing structure"/>
    <x v="2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s v="Vision-oriented fresh-thinking conglomeration"/>
    <x v="3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s v="Proactive foreground core"/>
    <x v="4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s v="Open-source optimizing database"/>
    <x v="4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s v="Operative upward-trending algorithm"/>
    <x v="5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s v="Centralized cohesive challenge"/>
    <x v="6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s v="Exclusive attitude-oriented intranet"/>
    <x v="7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s v="Open-source fresh-thinking model"/>
    <x v="8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s v="Monitored empowering installation"/>
    <x v="5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s v="Grass-roots zero administration system engine"/>
    <x v="9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s v="Assimilated hybrid intranet"/>
    <x v="9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s v="Multi-tiered directional open architecture"/>
    <x v="3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s v="Cloned directional synergy"/>
    <x v="1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s v="Extended eco-centric pricing structure"/>
    <x v="11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s v="Cross-platform systemic adapter"/>
    <x v="12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s v="Seamless 4thgeneration methodology"/>
    <x v="13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s v="Exclusive needs-based adapter"/>
    <x v="14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s v="Down-sized cohesive archive"/>
    <x v="15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s v="Proactive composite alliance"/>
    <x v="16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s v="Re-engineered intangible definition"/>
    <x v="17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s v="Enhanced dynamic definition"/>
    <x v="18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s v="Devolved next generation adapter"/>
    <x v="6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s v="Cross-platform intermediate frame"/>
    <x v="19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s v="Monitored impactful analyzer"/>
    <x v="2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s v="Optional responsive customer loyalty"/>
    <x v="21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s v="Diverse transitional migration"/>
    <x v="22"/>
    <n v="1599"/>
    <n v="79.95"/>
    <x v="0"/>
    <n v="15"/>
    <n v="106.6"/>
    <x v="1"/>
    <s v="USD"/>
    <n v="1443848400"/>
    <n v="1444539600"/>
    <b v="0"/>
    <b v="0"/>
    <s v="music/rock"/>
    <x v="1"/>
    <x v="1"/>
  </r>
  <r>
    <s v="Synchronized global task-force"/>
    <x v="23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s v="Focused 6thgeneration forecast"/>
    <x v="24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s v="Down-sized analyzing challenge"/>
    <x v="25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s v="Progressive needs-based focus group"/>
    <x v="26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s v="Ergonomic 6thgeneration success"/>
    <x v="27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s v="Exclusive interactive approach"/>
    <x v="28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s v="Reverse-engineered asynchronous archive"/>
    <x v="29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s v="Synergized intangible challenge"/>
    <x v="3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s v="Monitored multi-state encryption"/>
    <x v="31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s v="Profound attitude-oriented functionalities"/>
    <x v="32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s v="Digitized client-driven database"/>
    <x v="33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s v="Organized bi-directional function"/>
    <x v="34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s v="Reduced stable middleware"/>
    <x v="35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s v="Universal 5thgeneration neural-net"/>
    <x v="36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s v="Virtual uniform frame"/>
    <x v="37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s v="Profound explicit paradigm"/>
    <x v="38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s v="Visionary real-time groupware"/>
    <x v="39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s v="Networked tertiary Graphical User Interface"/>
    <x v="4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s v="Virtual grid-enabled task-force"/>
    <x v="41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s v="Function-based multi-state software"/>
    <x v="42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s v="Optimized leadingedge concept"/>
    <x v="43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s v="Sharable holistic interface"/>
    <x v="44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s v="Down-sized system-worthy secured line"/>
    <x v="0"/>
    <n v="2"/>
    <n v="2"/>
    <x v="0"/>
    <n v="1"/>
    <n v="2"/>
    <x v="6"/>
    <s v="EUR"/>
    <n v="1375333200"/>
    <n v="1377752400"/>
    <b v="0"/>
    <b v="0"/>
    <s v="music/metal"/>
    <x v="1"/>
    <x v="16"/>
  </r>
  <r>
    <s v="Inverse secondary infrastructure"/>
    <x v="45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s v="Organic foreground leverage"/>
    <x v="44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s v="Reverse-engineered static concept"/>
    <x v="35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s v="Multi-channeled neutral customer loyalty"/>
    <x v="46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s v="Reverse-engineered bifurcated strategy"/>
    <x v="47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s v="Horizontal context-sensitive knowledge user"/>
    <x v="48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s v="Cross-group multi-state task-force"/>
    <x v="49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s v="Expanded 3rdgeneration strategy"/>
    <x v="5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s v="Assimilated real-time support"/>
    <x v="1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s v="User-centric regional database"/>
    <x v="51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s v="Open-source zero administration complexity"/>
    <x v="52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s v="Organized incremental standardization"/>
    <x v="22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s v="Assimilated didactic open system"/>
    <x v="53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s v="Vision-oriented logistical intranet"/>
    <x v="54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s v="Mandatory incremental projection"/>
    <x v="55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s v="Grass-roots needs-based encryption"/>
    <x v="49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s v="Team-oriented 6thgeneration middleware"/>
    <x v="56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s v="Inverse multi-tasking installation"/>
    <x v="57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s v="Switchable disintermediate moderator"/>
    <x v="58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s v="Re-engineered 24/7 task-force"/>
    <x v="59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s v="Organic object-oriented budgetary management"/>
    <x v="46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s v="Seamless coherent parallelism"/>
    <x v="6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s v="Cross-platform even-keeled initiative"/>
    <x v="1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s v="Progressive tertiary framework"/>
    <x v="61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s v="Multi-layered dynamic protocol"/>
    <x v="62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s v="Horizontal next generation function"/>
    <x v="63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s v="Pre-emptive impactful model"/>
    <x v="4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s v="User-centric bifurcated knowledge user"/>
    <x v="6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s v="Triple-buffered reciprocal project"/>
    <x v="64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s v="Cross-platform needs-based approach"/>
    <x v="65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s v="User-friendly static contingency"/>
    <x v="66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s v="Reactive content-based framework"/>
    <x v="67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s v="Realigned user-facing concept"/>
    <x v="68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s v="Public-key zero tolerance orchestration"/>
    <x v="69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s v="Multi-tiered eco-centric architecture"/>
    <x v="7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s v="Organic motivating firmware"/>
    <x v="71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s v="Synergized 4thgeneration conglomeration"/>
    <x v="72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s v="Grass-roots fault-tolerant policy"/>
    <x v="73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s v="Monitored scalable knowledgebase"/>
    <x v="74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s v="Synergistic explicit parallelism"/>
    <x v="75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s v="Enhanced systemic analyzer"/>
    <x v="76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s v="Object-based analyzing knowledge user"/>
    <x v="77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s v="Pre-emptive radical architecture"/>
    <x v="78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s v="Grass-roots web-enabled contingency"/>
    <x v="49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s v="Stand-alone system-worthy standardization"/>
    <x v="79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s v="Down-sized systematic policy"/>
    <x v="8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s v="Cloned bi-directional architecture"/>
    <x v="81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s v="Seamless transitional portal"/>
    <x v="82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s v="Fully-configurable motivating approach"/>
    <x v="4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s v="Upgradable fault-tolerant approach"/>
    <x v="0"/>
    <n v="1"/>
    <n v="1"/>
    <x v="0"/>
    <n v="1"/>
    <n v="1"/>
    <x v="1"/>
    <s v="USD"/>
    <n v="1319000400"/>
    <n v="1320555600"/>
    <b v="0"/>
    <b v="0"/>
    <s v="theater/plays"/>
    <x v="3"/>
    <x v="3"/>
  </r>
  <r>
    <s v="Reduced heuristic moratorium"/>
    <x v="79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s v="Front-line web-enabled model"/>
    <x v="41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s v="Polarized incremental emulation"/>
    <x v="83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s v="Self-enabling grid-enabled initiative"/>
    <x v="84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s v="Total fresh-thinking system engine"/>
    <x v="85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s v="Ameliorated clear-thinking circuit"/>
    <x v="61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s v="Multi-layered encompassing installation"/>
    <x v="26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s v="Universal encompassing implementation"/>
    <x v="42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s v="Object-based client-server application"/>
    <x v="5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s v="Cross-platform solution-oriented process improvement"/>
    <x v="86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s v="Re-engineered user-facing approach"/>
    <x v="87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s v="Re-engineered client-driven hub"/>
    <x v="53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s v="User-friendly tertiary array"/>
    <x v="88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s v="Robust heuristic encoding"/>
    <x v="89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s v="Team-oriented clear-thinking capacity"/>
    <x v="9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s v="De-engineered motivating standardization"/>
    <x v="44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s v="Business-focused 24hour groupware"/>
    <x v="7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s v="Organic next generation protocol"/>
    <x v="91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s v="Reverse-engineered full-range Internet solution"/>
    <x v="92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s v="Synchronized regional synergy"/>
    <x v="93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s v="Multi-lateral homogeneous success"/>
    <x v="94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s v="Seamless zero-defect solution"/>
    <x v="95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s v="Enhanced scalable concept"/>
    <x v="96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s v="Polarized uniform software"/>
    <x v="97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s v="Stand-alone web-enabled moderator"/>
    <x v="98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s v="Proactive methodical benchmark"/>
    <x v="99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s v="Team-oriented 6thgeneration matrix"/>
    <x v="1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s v="Phased human-resource core"/>
    <x v="101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s v="Mandatory tertiary implementation"/>
    <x v="102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s v="Secured directional encryption"/>
    <x v="103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s v="Distributed 5thgeneration implementation"/>
    <x v="104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s v="Virtual static core"/>
    <x v="88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s v="Secured content-based product"/>
    <x v="6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s v="Secured executive concept"/>
    <x v="105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s v="Balanced zero-defect software"/>
    <x v="106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s v="Distributed context-sensitive flexibility"/>
    <x v="107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s v="Down-sized disintermediate support"/>
    <x v="37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s v="Stand-alone mission-critical moratorium"/>
    <x v="103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s v="Down-sized empowering protocol"/>
    <x v="108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s v="Fully-configurable coherent Internet solution"/>
    <x v="2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s v="Distributed motivating algorithm"/>
    <x v="109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s v="Expanded solution-oriented benchmark"/>
    <x v="92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s v="Implemented discrete secured line"/>
    <x v="91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s v="Multi-lateral actuating installation"/>
    <x v="25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s v="Secured reciprocal array"/>
    <x v="11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s v="Optional bandwidth-monitored middleware"/>
    <x v="35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s v="Upgradable upward-trending workforce"/>
    <x v="111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s v="Upgradable hybrid capability"/>
    <x v="29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s v="Managed fresh-thinking flexibility"/>
    <x v="8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s v="Networked stable workforce"/>
    <x v="0"/>
    <n v="1"/>
    <n v="1"/>
    <x v="0"/>
    <n v="1"/>
    <n v="1"/>
    <x v="1"/>
    <s v="USD"/>
    <n v="1544940000"/>
    <n v="1545026400"/>
    <b v="0"/>
    <b v="0"/>
    <s v="music/rock"/>
    <x v="1"/>
    <x v="1"/>
  </r>
  <r>
    <s v="Customizable intermediate extranet"/>
    <x v="112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s v="User-centric fault-tolerant task-force"/>
    <x v="113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s v="Multi-tiered radical definition"/>
    <x v="114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s v="Devolved foreground benchmark"/>
    <x v="115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s v="Distributed eco-centric methodology"/>
    <x v="116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s v="Streamlined encompassing encryption"/>
    <x v="117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s v="User-friendly reciprocal initiative"/>
    <x v="3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s v="Ergonomic fresh-thinking installation"/>
    <x v="118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s v="Robust explicit hardware"/>
    <x v="119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s v="Stand-alone actuating support"/>
    <x v="48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s v="Cross-platform methodical process improvement"/>
    <x v="2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s v="Extended bottom-line open architecture"/>
    <x v="55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s v="Extended reciprocal circuit"/>
    <x v="26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s v="Polarized human-resource protocol"/>
    <x v="12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s v="Synergized radical product"/>
    <x v="121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s v="Robust heuristic artificial intelligence"/>
    <x v="122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s v="Robust content-based emulation"/>
    <x v="97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s v="Ergonomic uniform open system"/>
    <x v="123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s v="Profit-focused modular product"/>
    <x v="124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s v="Mandatory mobile product"/>
    <x v="125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s v="Public-key 3rdgeneration budgetary management"/>
    <x v="7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s v="Centralized national firmware"/>
    <x v="126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s v="Cross-group 4thgeneration middleware"/>
    <x v="127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s v="Pre-emptive scalable access"/>
    <x v="6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s v="Sharable intangible migration"/>
    <x v="128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s v="Proactive scalable Graphical User Interface"/>
    <x v="129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s v="Digitized solution-oriented product"/>
    <x v="13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s v="Triple-buffered cohesive structure"/>
    <x v="44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s v="Realigned human-resource orchestration"/>
    <x v="131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s v="Optional clear-thinking software"/>
    <x v="132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s v="Centralized global approach"/>
    <x v="133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s v="Reverse-engineered bandwidth-monitored contingency"/>
    <x v="134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s v="Pre-emptive bandwidth-monitored instruction set"/>
    <x v="135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s v="Adaptive asynchronous emulation"/>
    <x v="136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s v="Innovative actuating conglomeration"/>
    <x v="67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s v="Grass-roots foreground policy"/>
    <x v="137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s v="Horizontal transitional paradigm"/>
    <x v="138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s v="Networked didactic info-mediaries"/>
    <x v="139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s v="Switchable contextually-based access"/>
    <x v="14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s v="Up-sized dynamic throughput"/>
    <x v="41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s v="Mandatory reciprocal superstructure"/>
    <x v="141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s v="Upgradable 4thgeneration productivity"/>
    <x v="142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s v="Progressive discrete hub"/>
    <x v="47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s v="Assimilated multi-tasking archive"/>
    <x v="143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s v="Upgradable high-level solution"/>
    <x v="144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s v="Organic bandwidth-monitored frame"/>
    <x v="139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s v="Business-focused logistical framework"/>
    <x v="145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s v="Universal multi-state capability"/>
    <x v="146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s v="Digitized reciprocal infrastructure"/>
    <x v="37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s v="Reduced dedicated capability"/>
    <x v="0"/>
    <n v="2"/>
    <n v="2"/>
    <x v="0"/>
    <n v="1"/>
    <n v="2"/>
    <x v="0"/>
    <s v="CAD"/>
    <n v="1269493200"/>
    <n v="1270443600"/>
    <b v="0"/>
    <b v="0"/>
    <s v="theater/plays"/>
    <x v="3"/>
    <x v="3"/>
  </r>
  <r>
    <s v="Cross-platform bi-directional workforce"/>
    <x v="118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s v="Upgradable scalable methodology"/>
    <x v="111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s v="Customer-focused client-server service-desk"/>
    <x v="147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s v="Mandatory multimedia leverage"/>
    <x v="148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s v="Focused analyzing circuit"/>
    <x v="81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s v="Fundamental grid-enabled strategy"/>
    <x v="25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s v="Digitized 5thgeneration knowledgebase"/>
    <x v="67"/>
    <n v="4257"/>
    <n v="425.7"/>
    <x v="1"/>
    <n v="43"/>
    <n v="99"/>
    <x v="1"/>
    <s v="USD"/>
    <n v="1535432400"/>
    <n v="1537160400"/>
    <b v="0"/>
    <b v="1"/>
    <s v="music/rock"/>
    <x v="1"/>
    <x v="1"/>
  </r>
  <r>
    <s v="Mandatory multi-tasking encryption"/>
    <x v="149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s v="Distributed system-worthy application"/>
    <x v="15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s v="Synergistic tertiary time-frame"/>
    <x v="151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s v="Customer-focused impactful benchmark"/>
    <x v="152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s v="Profound next generation infrastructure"/>
    <x v="32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s v="Face-to-face encompassing info-mediaries"/>
    <x v="153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s v="Open-source fresh-thinking policy"/>
    <x v="1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s v="Extended 24/7 implementation"/>
    <x v="154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s v="Organic dynamic algorithm"/>
    <x v="155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s v="Organic multi-tasking focus group"/>
    <x v="156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s v="Adaptive logistical initiative"/>
    <x v="57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s v="Stand-alone mobile customer loyalty"/>
    <x v="157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s v="Focused composite approach"/>
    <x v="58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s v="Face-to-face clear-thinking Local Area Network"/>
    <x v="158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s v="Cross-group cohesive circuit"/>
    <x v="73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s v="Synergistic explicit capability"/>
    <x v="159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s v="Diverse analyzing definition"/>
    <x v="16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s v="Enterprise-wide reciprocal success"/>
    <x v="161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s v="Progressive neutral middleware"/>
    <x v="162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s v="Intuitive exuding process improvement"/>
    <x v="163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s v="Exclusive real-time protocol"/>
    <x v="164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s v="Extended encompassing application"/>
    <x v="165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s v="Progressive value-added ability"/>
    <x v="166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s v="Cross-platform uniform hardware"/>
    <x v="44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s v="Progressive secondary portal"/>
    <x v="74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s v="Multi-lateral national adapter"/>
    <x v="167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s v="Enterprise-wide motivating matrices"/>
    <x v="168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s v="Polarized upward-trending Local Area Network"/>
    <x v="133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s v="Object-based directional function"/>
    <x v="169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s v="Re-contextualized tangible open architecture"/>
    <x v="29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s v="Distributed systemic adapter"/>
    <x v="166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s v="Networked web-enabled instruction set"/>
    <x v="17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s v="Vision-oriented dynamic service-desk"/>
    <x v="171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s v="Vision-oriented actuating open system"/>
    <x v="172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s v="Sharable scalable core"/>
    <x v="141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s v="Customer-focused attitude-oriented function"/>
    <x v="173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s v="Reverse-engineered system-worthy extranet"/>
    <x v="31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s v="Re-engineered systematic monitoring"/>
    <x v="49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s v="Seamless value-added standardization"/>
    <x v="6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s v="Triple-buffered fresh-thinking frame"/>
    <x v="174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s v="Streamlined holistic knowledgebase"/>
    <x v="8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s v="Up-sized intermediate website"/>
    <x v="175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s v="Future-proofed directional synergy"/>
    <x v="0"/>
    <n v="3"/>
    <n v="3"/>
    <x v="0"/>
    <n v="1"/>
    <n v="3"/>
    <x v="1"/>
    <s v="USD"/>
    <n v="1264399200"/>
    <n v="1267423200"/>
    <b v="0"/>
    <b v="0"/>
    <s v="music/rock"/>
    <x v="1"/>
    <x v="1"/>
  </r>
  <r>
    <s v="Enhanced user-facing function"/>
    <x v="143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s v="Operative bandwidth-monitored interface"/>
    <x v="67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s v="Upgradable multi-state instruction set"/>
    <x v="158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s v="De-engineered static Local Area Network"/>
    <x v="176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s v="Upgradable grid-enabled superstructure"/>
    <x v="177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s v="Optimized actuating toolset"/>
    <x v="178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s v="Decentralized exuding strategy"/>
    <x v="57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s v="Assimilated coherent hardware"/>
    <x v="92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s v="Multi-channeled responsive implementation"/>
    <x v="37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s v="Centralized modular initiative"/>
    <x v="9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s v="Reverse-engineered cohesive migration"/>
    <x v="179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s v="Compatible multimedia hub"/>
    <x v="12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s v="Organic eco-centric success"/>
    <x v="49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s v="Virtual reciprocal policy"/>
    <x v="18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s v="Persevering interactive emulation"/>
    <x v="7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s v="Proactive responsive emulation"/>
    <x v="181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s v="Extended eco-centric function"/>
    <x v="182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s v="Networked optimal productivity"/>
    <x v="42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s v="Persistent attitude-oriented approach"/>
    <x v="26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s v="Triple-buffered 4thgeneration toolset"/>
    <x v="183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s v="Progressive zero administration leverage"/>
    <x v="184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s v="Networked radical neural-net"/>
    <x v="185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s v="Re-engineered heuristic forecast"/>
    <x v="75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s v="Fully-configurable background algorithm"/>
    <x v="166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s v="Stand-alone discrete Graphical User Interface"/>
    <x v="61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s v="Front-line foreground project"/>
    <x v="2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s v="Persevering system-worthy info-mediaries"/>
    <x v="31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s v="Distributed multi-tasking strategy"/>
    <x v="5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s v="Vision-oriented methodical application"/>
    <x v="48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s v="Function-based high-level infrastructure"/>
    <x v="186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s v="Profound object-oriented paradigm"/>
    <x v="187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s v="Virtual contextually-based circuit"/>
    <x v="141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s v="Business-focused dynamic instruction set"/>
    <x v="32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s v="Ameliorated fresh-thinking protocol"/>
    <x v="122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s v="Front-line optimizing emulation"/>
    <x v="79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s v="Devolved uniform complexity"/>
    <x v="188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s v="Public-key intangible superstructure"/>
    <x v="9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s v="Secured global success"/>
    <x v="36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s v="Grass-roots mission-critical capability"/>
    <x v="126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s v="Advanced global data-warehouse"/>
    <x v="189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s v="Self-enabling uniform complexity"/>
    <x v="37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s v="Versatile cohesive encoding"/>
    <x v="19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s v="Organized executive solution"/>
    <x v="191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s v="Automated local emulation"/>
    <x v="6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s v="Enterprise-wide intermediate middleware"/>
    <x v="192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s v="Grass-roots real-time Local Area Network"/>
    <x v="55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s v="Organized client-driven capacity"/>
    <x v="44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s v="Adaptive intangible database"/>
    <x v="26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s v="Grass-roots contextually-based algorithm"/>
    <x v="167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s v="Focused executive core"/>
    <x v="0"/>
    <n v="5"/>
    <n v="5"/>
    <x v="0"/>
    <n v="1"/>
    <n v="5"/>
    <x v="3"/>
    <s v="DKK"/>
    <n v="1504069200"/>
    <n v="1504155600"/>
    <b v="0"/>
    <b v="1"/>
    <s v="publishing/nonfiction"/>
    <x v="5"/>
    <x v="9"/>
  </r>
  <r>
    <s v="Multi-channeled disintermediate policy"/>
    <x v="79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s v="Customizable bi-directional hardware"/>
    <x v="193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s v="Networked optimal architecture"/>
    <x v="74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s v="User-friendly discrete benchmark"/>
    <x v="118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s v="Grass-roots actuating policy"/>
    <x v="54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s v="Enterprise-wide 3rdgeneration knowledge user"/>
    <x v="191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s v="Face-to-face zero tolerance moderator"/>
    <x v="194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s v="Grass-roots optimizing projection"/>
    <x v="195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s v="User-centric 6thgeneration attitude"/>
    <x v="178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s v="Switchable zero tolerance website"/>
    <x v="75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s v="Focused real-time help-desk"/>
    <x v="9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s v="Robust impactful approach"/>
    <x v="18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s v="Secured maximized policy"/>
    <x v="196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s v="Realigned upward-trending strategy"/>
    <x v="1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s v="Open-source interactive knowledge user"/>
    <x v="4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s v="Configurable demand-driven matrix"/>
    <x v="103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s v="Cross-group coherent hierarchy"/>
    <x v="47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s v="Decentralized demand-driven open system"/>
    <x v="57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s v="Advanced empowering matrix"/>
    <x v="141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s v="Phased holistic implementation"/>
    <x v="197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s v="Proactive attitude-oriented knowledge user"/>
    <x v="198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s v="Visionary asymmetric Graphical User Interface"/>
    <x v="199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s v="Integrated zero-defect help-desk"/>
    <x v="2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s v="Inverse analyzing matrices"/>
    <x v="143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s v="Programmable systemic implementation"/>
    <x v="191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s v="Multi-channeled next generation architecture"/>
    <x v="44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s v="Digitized 3rdgeneration encoding"/>
    <x v="97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s v="Innovative well-modulated functionalities"/>
    <x v="201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s v="Fundamental incremental database"/>
    <x v="202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s v="Expanded encompassing open architecture"/>
    <x v="203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s v="Intuitive static portal"/>
    <x v="88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s v="Optional bandwidth-monitored definition"/>
    <x v="204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s v="Persistent well-modulated synergy"/>
    <x v="103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s v="Assimilated discrete algorithm"/>
    <x v="205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s v="Operative uniform hub"/>
    <x v="206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s v="Customizable intangible capability"/>
    <x v="207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s v="Innovative didactic analyzer"/>
    <x v="208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s v="Decentralized intangible encoding"/>
    <x v="209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s v="Front-line transitional algorithm"/>
    <x v="21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s v="Switchable didactic matrices"/>
    <x v="211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s v="Ameliorated disintermediate utilization"/>
    <x v="212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s v="Visionary foreground middleware"/>
    <x v="213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s v="Optional zero-defect task-force"/>
    <x v="25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s v="Devolved exuding emulation"/>
    <x v="214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s v="Open-source neutral task-force"/>
    <x v="215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s v="Virtual attitude-oriented migration"/>
    <x v="48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s v="Open-source full-range portal"/>
    <x v="79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s v="Versatile cohesive open system"/>
    <x v="216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s v="Multi-layered bottom-line frame"/>
    <x v="217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s v="Pre-emptive neutral capacity"/>
    <x v="0"/>
    <n v="5"/>
    <n v="5"/>
    <x v="0"/>
    <n v="1"/>
    <n v="5"/>
    <x v="1"/>
    <s v="USD"/>
    <n v="1432098000"/>
    <n v="1433653200"/>
    <b v="0"/>
    <b v="1"/>
    <s v="music/jazz"/>
    <x v="1"/>
    <x v="17"/>
  </r>
  <r>
    <s v="Universal maximized methodology"/>
    <x v="218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s v="Expanded hybrid hardware"/>
    <x v="54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s v="Profit-focused multi-tasking access"/>
    <x v="219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s v="Profit-focused transitional capability"/>
    <x v="55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s v="Front-line scalable definition"/>
    <x v="167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s v="Open-source systematic protocol"/>
    <x v="29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s v="Implemented tangible algorithm"/>
    <x v="173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s v="Profit-focused 3rdgeneration circuit"/>
    <x v="62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s v="Compatible needs-based architecture"/>
    <x v="22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s v="Right-sized zero tolerance migration"/>
    <x v="221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s v="Quality-focused reciprocal structure"/>
    <x v="2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s v="Automated actuating conglomeration"/>
    <x v="41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s v="Re-contextualized local initiative"/>
    <x v="5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s v="Switchable intangible definition"/>
    <x v="79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s v="Networked bottom-line initiative"/>
    <x v="39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s v="Robust directional system engine"/>
    <x v="37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s v="Triple-buffered explicit methodology"/>
    <x v="34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s v="Reactive directional capacity"/>
    <x v="5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s v="Polarized needs-based approach"/>
    <x v="91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s v="Intuitive well-modulated middleware"/>
    <x v="222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s v="Multi-channeled logistical matrices"/>
    <x v="223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s v="Pre-emptive bifurcated artificial intelligence"/>
    <x v="79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s v="Down-sized coherent toolset"/>
    <x v="224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s v="Open-source multi-tasking data-warehouse"/>
    <x v="225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s v="Future-proofed upward-trending contingency"/>
    <x v="5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s v="Mandatory uniform matrix"/>
    <x v="74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s v="Phased methodical initiative"/>
    <x v="226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s v="Managed stable function"/>
    <x v="227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s v="Realigned clear-thinking migration"/>
    <x v="44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s v="Optional clear-thinking process improvement"/>
    <x v="186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s v="Cross-group global moratorium"/>
    <x v="98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s v="Visionary systemic process improvement"/>
    <x v="14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s v="Progressive intangible flexibility"/>
    <x v="9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s v="Reactive real-time software"/>
    <x v="228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s v="Programmable incremental knowledge user"/>
    <x v="229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s v="Progressive 5thgeneration customer loyalty"/>
    <x v="23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s v="Triple-buffered logistical frame"/>
    <x v="231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s v="Exclusive dynamic adapter"/>
    <x v="232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s v="Automated systemic hierarchy"/>
    <x v="233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s v="Digitized eco-centric core"/>
    <x v="166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s v="Mandatory uniform strategy"/>
    <x v="234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s v="Profit-focused zero administration forecast"/>
    <x v="235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s v="De-engineered static orchestration"/>
    <x v="236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s v="Customizable dynamic info-mediaries"/>
    <x v="126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s v="Enhanced incremental budgetary management"/>
    <x v="143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s v="Digitized local info-mediaries"/>
    <x v="237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s v="Virtual systematic monitoring"/>
    <x v="32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s v="Reactive bottom-line open architecture"/>
    <x v="12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s v="Pre-emptive interactive model"/>
    <x v="238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s v="Ergonomic eco-centric open architecture"/>
    <x v="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s v="Inverse radical hierarchy"/>
    <x v="79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s v="Team-oriented static interface"/>
    <x v="19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s v="Virtual foreground throughput"/>
    <x v="239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s v="Visionary exuding Internet solution"/>
    <x v="24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s v="Synchronized secondary analyzer"/>
    <x v="241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s v="Balanced attitude-oriented parallelism"/>
    <x v="242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s v="Organized bandwidth-monitored core"/>
    <x v="74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s v="Cloned leadingedge utilization"/>
    <x v="243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s v="Secured asymmetric projection"/>
    <x v="244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s v="Advanced cohesive Graphic Interface"/>
    <x v="184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s v="Down-sized maximized function"/>
    <x v="75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s v="Realigned zero tolerance software"/>
    <x v="118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s v="Persevering analyzing extranet"/>
    <x v="245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s v="Innovative human-resource migration"/>
    <x v="246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s v="Intuitive needs-based monitoring"/>
    <x v="247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s v="Customer-focused disintermediate toolset"/>
    <x v="248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s v="Upgradable 24/7 emulation"/>
    <x v="12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s v="Quality-focused client-server core"/>
    <x v="249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s v="Upgradable maximized protocol"/>
    <x v="25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s v="Cross-platform interactive synergy"/>
    <x v="92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s v="User-centric fault-tolerant archive"/>
    <x v="151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s v="Reverse-engineered regional knowledge user"/>
    <x v="251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s v="Self-enabling real-time definition"/>
    <x v="252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s v="User-centric impactful projection"/>
    <x v="135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s v="Vision-oriented actuating hardware"/>
    <x v="5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s v="Virtual leadingedge framework"/>
    <x v="37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s v="Managed discrete framework"/>
    <x v="253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s v="Progressive zero-defect capability"/>
    <x v="254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s v="Right-sized demand-driven adapter"/>
    <x v="255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s v="Re-engineered attitude-oriented frame"/>
    <x v="32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s v="Compatible multimedia utilization"/>
    <x v="135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s v="Re-contextualized dedicated hardware"/>
    <x v="106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s v="Decentralized composite paradigm"/>
    <x v="256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s v="Cloned transitional hierarchy"/>
    <x v="91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s v="Advanced discrete leverage"/>
    <x v="257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s v="Open-source incremental throughput"/>
    <x v="81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s v="Centralized regional interface"/>
    <x v="32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s v="Streamlined web-enabled knowledgebase"/>
    <x v="111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s v="Digitized transitional monitoring"/>
    <x v="258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s v="Networked optimal adapter"/>
    <x v="259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s v="Automated optimal function"/>
    <x v="26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s v="Devolved system-worthy framework"/>
    <x v="91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s v="Stand-alone user-facing service-desk"/>
    <x v="29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s v="Versatile global attitude"/>
    <x v="8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s v="Intuitive demand-driven Local Area Network"/>
    <x v="118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s v="Assimilated uniform methodology"/>
    <x v="85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s v="Self-enabling next generation algorithm"/>
    <x v="261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s v="Object-based demand-driven strategy"/>
    <x v="262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s v="Public-key coherent ability"/>
    <x v="79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s v="Up-sized composite success"/>
    <x v="0"/>
    <n v="4"/>
    <n v="4"/>
    <x v="0"/>
    <n v="1"/>
    <n v="4"/>
    <x v="0"/>
    <s v="CAD"/>
    <n v="1540098000"/>
    <n v="1542088800"/>
    <b v="0"/>
    <b v="0"/>
    <s v="film &amp; video/animation"/>
    <x v="4"/>
    <x v="10"/>
  </r>
  <r>
    <s v="Innovative exuding matrix"/>
    <x v="263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s v="Realigned impactful artificial intelligence"/>
    <x v="73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s v="Multi-layered multi-tasking secured line"/>
    <x v="264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s v="Upgradable upward-trending portal"/>
    <x v="22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s v="Profit-focused global product"/>
    <x v="265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s v="Operative well-modulated data-warehouse"/>
    <x v="266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s v="Cloned asymmetric functionalities"/>
    <x v="92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s v="Pre-emptive neutral portal"/>
    <x v="267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s v="Switchable demand-driven help-desk"/>
    <x v="9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s v="Business-focused static ability"/>
    <x v="166"/>
    <n v="4119"/>
    <n v="171.625"/>
    <x v="1"/>
    <n v="50"/>
    <n v="82.38"/>
    <x v="1"/>
    <s v="USD"/>
    <n v="1281330000"/>
    <n v="1281589200"/>
    <b v="0"/>
    <b v="0"/>
    <s v="theater/plays"/>
    <x v="3"/>
    <x v="3"/>
  </r>
  <r>
    <s v="Networked secondary structure"/>
    <x v="268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s v="Total multimedia website"/>
    <x v="269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s v="Cross-platform upward-trending parallelism"/>
    <x v="27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s v="Pre-emptive mission-critical hardware"/>
    <x v="271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s v="Up-sized responsive protocol"/>
    <x v="53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s v="Pre-emptive transitional frame"/>
    <x v="272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s v="Profit-focused content-based application"/>
    <x v="1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s v="Streamlined neutral analyzer"/>
    <x v="220"/>
    <n v="1620"/>
    <n v="40.5"/>
    <x v="0"/>
    <n v="16"/>
    <n v="101.25"/>
    <x v="1"/>
    <s v="USD"/>
    <n v="1555218000"/>
    <n v="1556600400"/>
    <b v="0"/>
    <b v="0"/>
    <s v="theater/plays"/>
    <x v="3"/>
    <x v="3"/>
  </r>
  <r>
    <s v="Assimilated neutral utilization"/>
    <x v="36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s v="Extended dedicated archive"/>
    <x v="136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s v="Configurable static help-desk"/>
    <x v="33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s v="Self-enabling clear-thinking framework"/>
    <x v="273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s v="Assimilated fault-tolerant capacity"/>
    <x v="92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s v="Enhanced neutral ability"/>
    <x v="22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s v="Function-based attitude-oriented groupware"/>
    <x v="71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s v="Optional solution-oriented instruction set"/>
    <x v="274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s v="Organic object-oriented core"/>
    <x v="275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s v="Balanced impactful circuit"/>
    <x v="276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s v="Future-proofed heuristic encryption"/>
    <x v="166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s v="Balanced bifurcated leverage"/>
    <x v="133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s v="Sharable discrete budgetary management"/>
    <x v="277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s v="Focused solution-oriented instruction set"/>
    <x v="3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s v="Down-sized actuating infrastructure"/>
    <x v="278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s v="Synergistic cohesive adapter"/>
    <x v="241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s v="Quality-focused mission-critical structure"/>
    <x v="279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s v="Compatible exuding Graphical User Interface"/>
    <x v="5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s v="Monitored 24/7 time-frame"/>
    <x v="28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s v="Virtual secondary open architecture"/>
    <x v="98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s v="Down-sized mobile time-frame"/>
    <x v="243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s v="Innovative disintermediate encryption"/>
    <x v="166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s v="Universal contextually-based knowledgebase"/>
    <x v="281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s v="Persevering interactive matrix"/>
    <x v="255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s v="Seamless background framework"/>
    <x v="79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s v="Balanced upward-trending productivity"/>
    <x v="186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s v="Centralized clear-thinking solution"/>
    <x v="17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s v="Optimized bi-directional extranet"/>
    <x v="282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s v="Intuitive actuating benchmark"/>
    <x v="122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s v="Devolved background project"/>
    <x v="283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s v="Reverse-engineered executive emulation"/>
    <x v="284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s v="Team-oriented clear-thinking matrix"/>
    <x v="0"/>
    <n v="0"/>
    <n v="0"/>
    <x v="0"/>
    <n v="0"/>
    <e v="#DIV/0!"/>
    <x v="1"/>
    <s v="USD"/>
    <n v="1367384400"/>
    <n v="1369803600"/>
    <b v="0"/>
    <b v="1"/>
    <s v="theater/plays"/>
    <x v="3"/>
    <x v="3"/>
  </r>
  <r>
    <s v="Focused coherent methodology"/>
    <x v="285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s v="Reduced context-sensitive complexity"/>
    <x v="81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s v="Decentralized 4thgeneration time-frame"/>
    <x v="286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s v="De-engineered cohesive moderator"/>
    <x v="168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s v="Ameliorated explicit parallelism"/>
    <x v="262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s v="Customizable background monitoring"/>
    <x v="287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s v="Compatible well-modulated budgetary management"/>
    <x v="118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s v="Up-sized radical pricing structure"/>
    <x v="288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s v="Robust zero-defect project"/>
    <x v="172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s v="Re-engineered mobile task-force"/>
    <x v="75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s v="User-centric intangible neural-net"/>
    <x v="252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s v="Organized explicit core"/>
    <x v="14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s v="Synchronized 6thgeneration adapter"/>
    <x v="111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s v="Centralized motivating capacity"/>
    <x v="289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s v="Phased 24hour flexibility"/>
    <x v="133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s v="Exclusive 5thgeneration structure"/>
    <x v="29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s v="Multi-tiered maximized orchestration"/>
    <x v="291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s v="Open-architected uniform instruction set"/>
    <x v="35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s v="Exclusive asymmetric analyzer"/>
    <x v="96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s v="Organic radical collaboration"/>
    <x v="126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s v="Function-based multi-state software"/>
    <x v="4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s v="Innovative static budgetary management"/>
    <x v="292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s v="Triple-buffered holistic ability"/>
    <x v="79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s v="Diverse scalable superstructure"/>
    <x v="127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s v="Balanced leadingedge data-warehouse"/>
    <x v="118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s v="Digitized bandwidth-monitored open architecture"/>
    <x v="111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s v="Enterprise-wide intermediate portal"/>
    <x v="223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s v="Focused leadingedge matrix"/>
    <x v="25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s v="Seamless logistical encryption"/>
    <x v="135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s v="Stand-alone human-resource workforce"/>
    <x v="293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s v="Automated zero tolerance implementation"/>
    <x v="294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s v="Pre-emptive grid-enabled contingency"/>
    <x v="39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s v="Multi-lateral didactic encoding"/>
    <x v="295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s v="Self-enabling didactic orchestration"/>
    <x v="296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s v="Profit-focused 24/7 data-warehouse"/>
    <x v="97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s v="Enhanced methodical middleware"/>
    <x v="122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s v="Synchronized client-driven projection"/>
    <x v="197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s v="Networked didactic time-frame"/>
    <x v="297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s v="Assimilated exuding toolset"/>
    <x v="122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s v="Front-line client-server secured line"/>
    <x v="98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s v="Polarized systemic Internet solution"/>
    <x v="298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s v="Profit-focused exuding moderator"/>
    <x v="299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s v="Cross-group high-level moderator"/>
    <x v="3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s v="Public-key 3rdgeneration system engine"/>
    <x v="54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s v="Organized value-added access"/>
    <x v="301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s v="Cloned global Graphical User Interface"/>
    <x v="3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s v="Focused solution-oriented matrix"/>
    <x v="81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s v="Monitored discrete toolset"/>
    <x v="302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s v="Business-focused intermediate system engine"/>
    <x v="303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s v="De-engineered disintermediate encoding"/>
    <x v="0"/>
    <n v="4"/>
    <n v="4"/>
    <x v="3"/>
    <n v="1"/>
    <n v="4"/>
    <x v="5"/>
    <s v="CHF"/>
    <n v="1330495200"/>
    <n v="1332306000"/>
    <b v="0"/>
    <b v="0"/>
    <s v="music/indie rock"/>
    <x v="1"/>
    <x v="7"/>
  </r>
  <r>
    <s v="Streamlined upward-trending analyzer"/>
    <x v="304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s v="Distributed human-resource policy"/>
    <x v="25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s v="De-engineered 5thgeneration contingency"/>
    <x v="305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s v="Multi-channeled upward-trending application"/>
    <x v="4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s v="Organic maximized database"/>
    <x v="9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s v="Grass-roots 24/7 attitude"/>
    <x v="5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s v="Team-oriented global strategy"/>
    <x v="46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s v="Enhanced client-driven capacity"/>
    <x v="306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s v="Exclusive systematic productivity"/>
    <x v="307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s v="Re-engineered radical policy"/>
    <x v="77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s v="Down-sized logistical adapter"/>
    <x v="162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s v="Configurable bandwidth-monitored throughput"/>
    <x v="34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s v="Optional tangible pricing structure"/>
    <x v="41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s v="Organic high-level implementation"/>
    <x v="308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s v="Decentralized logistical collaboration"/>
    <x v="309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s v="Advanced content-based installation"/>
    <x v="29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s v="Distributed high-level open architecture"/>
    <x v="85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s v="Synergized zero tolerance help-desk"/>
    <x v="31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s v="Extended multi-tasking definition"/>
    <x v="311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s v="Realigned uniform knowledge user"/>
    <x v="312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s v="Monitored grid-enabled model"/>
    <x v="26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s v="Assimilated actuating policy"/>
    <x v="25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s v="Total incremental productivity"/>
    <x v="313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s v="Adaptive local task-force"/>
    <x v="5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s v="Universal zero-defect concept"/>
    <x v="314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s v="Object-based bottom-line superstructure"/>
    <x v="62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s v="Adaptive 24hour projection"/>
    <x v="139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s v="Sharable radical toolset"/>
    <x v="315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s v="Focused multimedia knowledgebase"/>
    <x v="8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s v="Seamless 6thgeneration extranet"/>
    <x v="316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s v="Sharable mobile knowledgebase"/>
    <x v="46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s v="Cross-group global system engine"/>
    <x v="251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s v="Centralized clear-thinking conglomeration"/>
    <x v="317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s v="De-engineered cohesive system engine"/>
    <x v="318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s v="Reactive analyzing function"/>
    <x v="2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s v="Robust hybrid budgetary management"/>
    <x v="31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s v="Open-source analyzing monitoring"/>
    <x v="151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s v="Up-sized discrete firmware"/>
    <x v="215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s v="Exclusive intangible extranet"/>
    <x v="58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s v="Synergized analyzing process improvement"/>
    <x v="143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s v="Realigned dedicated system engine"/>
    <x v="6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s v="Object-based bandwidth-monitored concept"/>
    <x v="154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s v="Ameliorated client-driven open system"/>
    <x v="319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s v="Upgradable leadingedge Local Area Network"/>
    <x v="32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s v="Customizable intermediate data-warehouse"/>
    <x v="321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s v="Managed optimizing archive"/>
    <x v="58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s v="Diverse systematic projection"/>
    <x v="322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s v="Up-sized web-enabled info-mediaries"/>
    <x v="323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s v="Persevering optimizing Graphical User Interface"/>
    <x v="324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s v="Cross-platform tertiary array"/>
    <x v="0"/>
    <n v="5"/>
    <n v="5"/>
    <x v="0"/>
    <n v="1"/>
    <n v="5"/>
    <x v="4"/>
    <s v="GBP"/>
    <n v="1375160400"/>
    <n v="1376197200"/>
    <b v="0"/>
    <b v="0"/>
    <s v="food/food trucks"/>
    <x v="0"/>
    <x v="0"/>
  </r>
  <r>
    <s v="Inverse neutral structure"/>
    <x v="9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s v="Quality-focused system-worthy support"/>
    <x v="325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s v="Vision-oriented 5thgeneration array"/>
    <x v="98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s v="Cross-platform logistical circuit"/>
    <x v="326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s v="Profound solution-oriented matrix"/>
    <x v="88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s v="Extended asynchronous initiative"/>
    <x v="74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s v="Fundamental needs-based frame"/>
    <x v="327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s v="Compatible full-range leverage"/>
    <x v="61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s v="Upgradable holistic system engine"/>
    <x v="83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s v="Stand-alone multi-state data-warehouse"/>
    <x v="328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s v="Multi-lateral maximized core"/>
    <x v="139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s v="Innovative holistic hub"/>
    <x v="8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s v="Reverse-engineered 24/7 methodology"/>
    <x v="65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s v="Business-focused dynamic info-mediaries"/>
    <x v="329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s v="Digitized clear-thinking installation"/>
    <x v="275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s v="Quality-focused 24/7 superstructure"/>
    <x v="33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s v="Multi-channeled local intranet"/>
    <x v="1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s v="Open-architected mobile emulation"/>
    <x v="331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s v="Ameliorated foreground methodology"/>
    <x v="332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s v="Synergized well-modulated project"/>
    <x v="333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s v="Extended context-sensitive forecast"/>
    <x v="334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s v="Total leadingedge neural-net"/>
    <x v="335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s v="Organic actuating protocol"/>
    <x v="336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s v="Down-sized national software"/>
    <x v="135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s v="Organic upward-trending Graphical User Interface"/>
    <x v="168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s v="Synergistic tertiary budgetary management"/>
    <x v="33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s v="Open-architected incremental ability"/>
    <x v="39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s v="Intuitive object-oriented task-force"/>
    <x v="89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s v="Multi-tiered executive toolset"/>
    <x v="337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s v="Grass-roots directional workforce"/>
    <x v="4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s v="Quality-focused real-time solution"/>
    <x v="338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s v="Reduced interactive matrix"/>
    <x v="339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s v="Adaptive context-sensitive architecture"/>
    <x v="313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s v="Polarized incremental portal"/>
    <x v="195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s v="Reactive regional access"/>
    <x v="34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s v="Stand-alone reciprocal frame"/>
    <x v="341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s v="Open-architected 24/7 throughput"/>
    <x v="275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s v="Monitored 24/7 approach"/>
    <x v="342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s v="Upgradable explicit forecast"/>
    <x v="133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s v="Pre-emptive context-sensitive support"/>
    <x v="343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s v="Business-focused leadingedge instruction set"/>
    <x v="151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s v="Extended multi-state knowledge user"/>
    <x v="243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s v="Future-proofed modular groupware"/>
    <x v="344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s v="Distributed real-time algorithm"/>
    <x v="345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s v="Multi-lateral heuristic throughput"/>
    <x v="346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s v="Switchable reciprocal middleware"/>
    <x v="201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s v="Inverse multimedia Graphic Interface"/>
    <x v="6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s v="Vision-oriented local contingency"/>
    <x v="347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s v="Reactive 6thgeneration hub"/>
    <x v="155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s v="Optional asymmetric success"/>
    <x v="0"/>
    <n v="2"/>
    <n v="2"/>
    <x v="0"/>
    <n v="1"/>
    <n v="2"/>
    <x v="1"/>
    <s v="USD"/>
    <n v="1404795600"/>
    <n v="1407128400"/>
    <b v="0"/>
    <b v="0"/>
    <s v="music/jazz"/>
    <x v="1"/>
    <x v="17"/>
  </r>
  <r>
    <s v="Digitized analyzing capacity"/>
    <x v="348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s v="Vision-oriented regional hub"/>
    <x v="83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s v="Monitored incremental info-mediaries"/>
    <x v="6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s v="Programmable static middleware"/>
    <x v="349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s v="Multi-layered bottom-line encryption"/>
    <x v="35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s v="Vision-oriented systematic Graphical User Interface"/>
    <x v="351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s v="Balanced optimal hardware"/>
    <x v="83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s v="Self-enabling mission-critical success"/>
    <x v="352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s v="Grass-roots dynamic emulation"/>
    <x v="353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s v="Fundamental disintermediate matrix"/>
    <x v="14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s v="Right-sized secondary challenge"/>
    <x v="354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s v="Implemented exuding software"/>
    <x v="14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s v="Total optimizing software"/>
    <x v="83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s v="Optional maximized attitude"/>
    <x v="355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s v="Customer-focused impactful extranet"/>
    <x v="135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s v="Cloned bottom-line success"/>
    <x v="33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s v="Decentralized bandwidth-monitored ability"/>
    <x v="35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s v="Programmable leadingedge budgetary management"/>
    <x v="356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s v="Upgradable bi-directional concept"/>
    <x v="357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s v="Re-contextualized homogeneous flexibility"/>
    <x v="358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s v="Monitored bi-directional standardization"/>
    <x v="359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s v="Stand-alone grid-enabled leverage"/>
    <x v="36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s v="Assimilated regional groupware"/>
    <x v="36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s v="Up-sized 24hour instruction set"/>
    <x v="361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s v="Right-sized web-enabled intranet"/>
    <x v="62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s v="Expanded needs-based orchestration"/>
    <x v="362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s v="Organic system-worthy orchestration"/>
    <x v="98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s v="Inverse static standardization"/>
    <x v="105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s v="Synchronized motivating solution"/>
    <x v="1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s v="Open-source 4thgeneration open system"/>
    <x v="363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s v="Decentralized context-sensitive superstructure"/>
    <x v="364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s v="Compatible 5thgeneration concept"/>
    <x v="91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s v="Virtual systemic intranet"/>
    <x v="173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s v="Optimized systemic algorithm"/>
    <x v="1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s v="Customizable homogeneous firmware"/>
    <x v="365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s v="Front-line cohesive extranet"/>
    <x v="168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s v="Distributed holistic neural-net"/>
    <x v="42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s v="Devolved client-server monitoring"/>
    <x v="49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s v="Seamless directional capacity"/>
    <x v="19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s v="Polarized actuating implementation"/>
    <x v="136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s v="Front-line disintermediate hub"/>
    <x v="92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s v="Decentralized 4thgeneration challenge"/>
    <x v="46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s v="Reverse-engineered composite hierarchy"/>
    <x v="366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s v="Programmable tangible ability"/>
    <x v="14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s v="Configurable full-range emulation"/>
    <x v="243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s v="Total real-time hardware"/>
    <x v="367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s v="Profound system-worthy functionalities"/>
    <x v="368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s v="Cloned hybrid focus group"/>
    <x v="369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s v="Ergonomic dedicated focus group"/>
    <x v="71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s v="Realigned zero administration paradigm"/>
    <x v="0"/>
    <n v="3"/>
    <n v="3"/>
    <x v="0"/>
    <n v="1"/>
    <n v="3"/>
    <x v="1"/>
    <s v="USD"/>
    <n v="1264399200"/>
    <n v="1265695200"/>
    <b v="0"/>
    <b v="0"/>
    <s v="technology/wearables"/>
    <x v="2"/>
    <x v="8"/>
  </r>
  <r>
    <s v="Open-source multi-tasking methodology"/>
    <x v="37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s v="Object-based attitude-oriented analyzer"/>
    <x v="251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s v="Cross-platform tertiary hub"/>
    <x v="371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s v="Seamless clear-thinking artificial intelligence"/>
    <x v="251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s v="Centralized tangible success"/>
    <x v="372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s v="Customer-focused multimedia methodology"/>
    <x v="2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s v="Visionary maximized Local Area Network"/>
    <x v="19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s v="Secured bifurcated intranet"/>
    <x v="12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s v="Grass-roots 4thgeneration product"/>
    <x v="122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s v="Reduced next generation info-mediaries"/>
    <x v="333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s v="Customizable full-range artificial intelligence"/>
    <x v="8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s v="Programmable leadingedge contingency"/>
    <x v="126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s v="Multi-layered global groupware"/>
    <x v="35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s v="Switchable methodical superstructure"/>
    <x v="373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s v="Expanded even-keeled portal"/>
    <x v="374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s v="Advanced modular moderator"/>
    <x v="22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s v="Reverse-engineered well-modulated ability"/>
    <x v="36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s v="Expanded optimal pricing structure"/>
    <x v="111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s v="Down-sized uniform ability"/>
    <x v="35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s v="Multi-layered upward-trending conglomeration"/>
    <x v="251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s v="Open-architected systematic intranet"/>
    <x v="375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s v="Proactive 24hour frame"/>
    <x v="376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s v="Exclusive fresh-thinking model"/>
    <x v="7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s v="Business-focused encompassing intranet"/>
    <x v="141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s v="Optional 6thgeneration access"/>
    <x v="377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s v="Realigned web-enabled functionalities"/>
    <x v="378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s v="Enterprise-wide multimedia software"/>
    <x v="2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s v="Versatile mission-critical knowledgebase"/>
    <x v="3"/>
    <n v="735"/>
    <n v="17.5"/>
    <x v="0"/>
    <n v="10"/>
    <n v="73.5"/>
    <x v="1"/>
    <s v="USD"/>
    <n v="1464152400"/>
    <n v="1465102800"/>
    <b v="0"/>
    <b v="0"/>
    <s v="theater/plays"/>
    <x v="3"/>
    <x v="3"/>
  </r>
  <r>
    <s v="Multi-lateral object-oriented open system"/>
    <x v="36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s v="Visionary system-worthy attitude"/>
    <x v="379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s v="Synergized content-based hierarchy"/>
    <x v="48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s v="Business-focused 24hour access"/>
    <x v="38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s v="Automated hybrid orchestration"/>
    <x v="144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s v="Exclusive 5thgeneration leverage"/>
    <x v="3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s v="Grass-roots zero administration alliance"/>
    <x v="211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s v="Proactive heuristic orchestration"/>
    <x v="106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s v="Function-based systematic Graphical User Interface"/>
    <x v="41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s v="Extended zero administration software"/>
    <x v="381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s v="Multi-tiered discrete support"/>
    <x v="83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s v="Phased system-worthy conglomeration"/>
    <x v="98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s v="Balanced mobile alliance"/>
    <x v="272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s v="Reactive solution-oriented groupware"/>
    <x v="272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s v="Exclusive bandwidth-monitored orchestration"/>
    <x v="61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s v="Intuitive exuding initiative"/>
    <x v="22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s v="Streamlined needs-based knowledge user"/>
    <x v="35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s v="Automated system-worthy structure"/>
    <x v="382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s v="Secured clear-thinking intranet"/>
    <x v="7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s v="Cloned actuating architecture"/>
    <x v="383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s v="Down-sized needs-based task-force"/>
    <x v="133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s v="Extended responsive Internet solution"/>
    <x v="0"/>
    <n v="1"/>
    <n v="1"/>
    <x v="0"/>
    <n v="1"/>
    <n v="1"/>
    <x v="4"/>
    <s v="GBP"/>
    <n v="1277960400"/>
    <n v="1280120400"/>
    <b v="0"/>
    <b v="0"/>
    <s v="music/electric music"/>
    <x v="1"/>
    <x v="5"/>
  </r>
  <r>
    <s v="Universal value-added moderator"/>
    <x v="136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s v="Sharable motivating emulation"/>
    <x v="306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s v="Networked web-enabled product"/>
    <x v="53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s v="Advanced dedicated encoding"/>
    <x v="384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s v="Stand-alone multi-state project"/>
    <x v="6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s v="Customizable bi-directional monitoring"/>
    <x v="81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s v="Profit-focused motivating function"/>
    <x v="1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s v="Proactive systemic firmware"/>
    <x v="241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s v="Grass-roots upward-trending installation"/>
    <x v="385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s v="Virtual heuristic hub"/>
    <x v="386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s v="Customizable leadingedge model"/>
    <x v="196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s v="Upgradable uniform service-desk"/>
    <x v="26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s v="Inverse client-driven product"/>
    <x v="36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s v="Managed bandwidth-monitored system engine"/>
    <x v="65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s v="Advanced transitional help-desk"/>
    <x v="61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s v="De-engineered disintermediate encryption"/>
    <x v="316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s v="Upgradable attitude-oriented project"/>
    <x v="387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s v="Fundamental zero tolerance alliance"/>
    <x v="73"/>
    <n v="11088"/>
    <n v="231"/>
    <x v="1"/>
    <n v="150"/>
    <n v="73.92"/>
    <x v="1"/>
    <s v="USD"/>
    <n v="1386741600"/>
    <n v="1388037600"/>
    <b v="0"/>
    <b v="0"/>
    <s v="theater/plays"/>
    <x v="3"/>
    <x v="3"/>
  </r>
  <r>
    <s v="Devolved 24hour forecast"/>
    <x v="388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s v="User-centric attitude-oriented intranet"/>
    <x v="333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s v="Self-enabling 5thgeneration paradigm"/>
    <x v="36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s v="Persistent 3rdgeneration moratorium"/>
    <x v="389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s v="Cross-platform empowering project"/>
    <x v="39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s v="Polarized user-facing interface"/>
    <x v="92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s v="Customer-focused non-volatile framework"/>
    <x v="151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s v="Synchronized multimedia frame"/>
    <x v="391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s v="Open-architected stable algorithm"/>
    <x v="202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s v="Cross-platform optimizing website"/>
    <x v="81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s v="Public-key actuating projection"/>
    <x v="392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s v="Implemented intangible instruction set"/>
    <x v="135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s v="Cross-group interactive architecture"/>
    <x v="251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s v="Centralized asymmetric framework"/>
    <x v="135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s v="Down-sized systematic utilization"/>
    <x v="71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s v="Profound fault-tolerant model"/>
    <x v="393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s v="Multi-channeled bi-directional moratorium"/>
    <x v="313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s v="Object-based content-based ability"/>
    <x v="42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s v="Progressive coherent secured line"/>
    <x v="394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s v="Synchronized directional capability"/>
    <x v="136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s v="Cross-platform composite migration"/>
    <x v="25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s v="Operative local pricing structure"/>
    <x v="395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s v="Optional web-enabled extranet"/>
    <x v="118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s v="Reduced 6thgeneration intranet"/>
    <x v="22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s v="Networked disintermediate leverage"/>
    <x v="65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s v="Optional optimal website"/>
    <x v="47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s v="Stand-alone asynchronous functionalities"/>
    <x v="143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s v="Profound full-range open system"/>
    <x v="75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s v="Optional tangible utilization"/>
    <x v="4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s v="Seamless maximized product"/>
    <x v="74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s v="Devolved tertiary time-frame"/>
    <x v="396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s v="Centralized regional function"/>
    <x v="0"/>
    <n v="1"/>
    <n v="1"/>
    <x v="0"/>
    <n v="1"/>
    <n v="1"/>
    <x v="5"/>
    <s v="CHF"/>
    <n v="1434085200"/>
    <n v="1434430800"/>
    <b v="0"/>
    <b v="0"/>
    <s v="music/rock"/>
    <x v="1"/>
    <x v="1"/>
  </r>
  <r>
    <s v="User-friendly high-level initiative"/>
    <x v="173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s v="Reverse-engineered zero-defect infrastructure"/>
    <x v="8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s v="Stand-alone background customer loyalty"/>
    <x v="55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s v="Business-focused discrete software"/>
    <x v="97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s v="Advanced intermediate Graphic Interface"/>
    <x v="62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s v="Adaptive holistic hub"/>
    <x v="31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s v="Automated uniform concept"/>
    <x v="31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s v="Enhanced regional flexibility"/>
    <x v="5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s v="Public-key bottom-line algorithm"/>
    <x v="397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s v="Multi-layered intangible instruction set"/>
    <x v="33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s v="Fundamental methodical emulation"/>
    <x v="398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s v="Expanded value-added hardware"/>
    <x v="221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s v="Diverse high-level attitude"/>
    <x v="17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s v="Visionary 24hour analyzer"/>
    <x v="17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s v="Centralized bandwidth-monitored leverage"/>
    <x v="25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s v="Ergonomic mission-critical moratorium"/>
    <x v="173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s v="Front-line intermediate moderator"/>
    <x v="399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s v="Automated local secured line"/>
    <x v="31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s v="Integrated bandwidth-monitored alliance"/>
    <x v="2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s v="Cross-group heuristic forecast"/>
    <x v="42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s v="Extended impactful secured line"/>
    <x v="7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s v="Distributed optimizing protocol"/>
    <x v="4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s v="Secured well-modulated system engine"/>
    <x v="178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s v="Streamlined national benchmark"/>
    <x v="401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s v="Open-architected 24/7 infrastructure"/>
    <x v="136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s v="Digitized 6thgeneration Local Area Network"/>
    <x v="54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s v="Innovative actuating artificial intelligence"/>
    <x v="173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s v="Cross-platform reciprocal budgetary management"/>
    <x v="143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s v="Vision-oriented scalable portal"/>
    <x v="103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s v="Persevering zero administration knowledge user"/>
    <x v="319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s v="Front-line bottom-line Graphic Interface"/>
    <x v="402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s v="Synergized fault-tolerant hierarchy"/>
    <x v="403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s v="Expanded asynchronous groupware"/>
    <x v="85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s v="Expanded fault-tolerant emulation"/>
    <x v="19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s v="Future-proofed 24hour model"/>
    <x v="404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s v="Optimized didactic intranet"/>
    <x v="32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s v="Right-sized dedicated standardization"/>
    <x v="405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s v="Vision-oriented high-level extranet"/>
    <x v="33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s v="Organized scalable initiative"/>
    <x v="106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s v="Enhanced regional moderator"/>
    <x v="406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s v="Automated even-keeled emulation"/>
    <x v="14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s v="Reverse-engineered multi-tasking product"/>
    <x v="42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s v="De-engineered next generation parallelism"/>
    <x v="35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s v="Intuitive cohesive groupware"/>
    <x v="35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s v="Up-sized high-level access"/>
    <x v="407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s v="Phased empowering success"/>
    <x v="67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s v="Distributed actuating project"/>
    <x v="53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s v="Robust motivating orchestration"/>
    <x v="17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s v="Vision-oriented uniform instruction set"/>
    <x v="313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s v="Cross-group upward-trending hierarchy"/>
    <x v="0"/>
    <n v="1"/>
    <n v="1"/>
    <x v="0"/>
    <n v="1"/>
    <n v="1"/>
    <x v="1"/>
    <s v="USD"/>
    <n v="1321682400"/>
    <n v="1322978400"/>
    <b v="1"/>
    <b v="0"/>
    <s v="music/rock"/>
    <x v="1"/>
    <x v="1"/>
  </r>
  <r>
    <s v="Object-based needs-based info-mediaries"/>
    <x v="46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s v="Open-source reciprocal standardization"/>
    <x v="7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s v="Secured well-modulated projection"/>
    <x v="408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s v="Multi-channeled secondary middleware"/>
    <x v="409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s v="Horizontal clear-thinking framework"/>
    <x v="41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s v="Profound composite core"/>
    <x v="166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s v="Programmable disintermediate matrices"/>
    <x v="98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s v="Realigned 5thgeneration knowledge user"/>
    <x v="22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s v="Multi-layered upward-trending groupware"/>
    <x v="19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s v="Re-contextualized leadingedge firmware"/>
    <x v="22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s v="Devolved disintermediate analyzer"/>
    <x v="35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s v="Profound disintermediate open system"/>
    <x v="26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s v="Automated reciprocal protocol"/>
    <x v="1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s v="Automated static workforce"/>
    <x v="3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s v="Horizontal attitude-oriented help-desk"/>
    <x v="411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s v="Versatile 5thgeneration matrices"/>
    <x v="412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s v="Cross-platform next generation service-desk"/>
    <x v="73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s v="Front-line web-enabled installation"/>
    <x v="26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s v="Multi-channeled responsive product"/>
    <x v="413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s v="Adaptive demand-driven encryption"/>
    <x v="106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s v="Re-engineered client-driven knowledge user"/>
    <x v="414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s v="Compatible logistical paradigm"/>
    <x v="53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s v="Intuitive value-added installation"/>
    <x v="369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s v="Managed discrete parallelism"/>
    <x v="415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s v="Implemented tangible approach"/>
    <x v="58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s v="Re-engineered encompassing definition"/>
    <x v="111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s v="Multi-lateral uniform collaboration"/>
    <x v="416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s v="Enterprise-wide foreground paradigm"/>
    <x v="5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s v="Stand-alone incremental parallelism"/>
    <x v="67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s v="Persevering 5thgeneration throughput"/>
    <x v="396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s v="Implemented object-oriented synergy"/>
    <x v="417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s v="Balanced demand-driven definition"/>
    <x v="126"/>
    <n v="2960"/>
    <n v="370"/>
    <x v="1"/>
    <n v="80"/>
    <n v="37"/>
    <x v="1"/>
    <s v="USD"/>
    <n v="1421820000"/>
    <n v="1422165600"/>
    <b v="0"/>
    <b v="0"/>
    <s v="theater/plays"/>
    <x v="3"/>
    <x v="3"/>
  </r>
  <r>
    <s v="Customer-focused mobile Graphic Interface"/>
    <x v="74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s v="Horizontal secondary interface"/>
    <x v="418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s v="Virtual analyzing collaboration"/>
    <x v="37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s v="Multi-tiered explicit focus group"/>
    <x v="419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s v="Multi-layered systematic knowledgebase"/>
    <x v="75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s v="Reverse-engineered uniform knowledge user"/>
    <x v="306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s v="Secured dynamic capacity"/>
    <x v="36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s v="Devolved foreground throughput"/>
    <x v="42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s v="Synchronized demand-driven infrastructure"/>
    <x v="162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s v="Realigned discrete structure"/>
    <x v="46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s v="Progressive grid-enabled website"/>
    <x v="141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s v="Organic cohesive neural-net"/>
    <x v="12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s v="Integrated demand-driven info-mediaries"/>
    <x v="421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s v="Reverse-engineered client-server extranet"/>
    <x v="174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s v="Organized discrete encoding"/>
    <x v="35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s v="Balanced regional flexibility"/>
    <x v="422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s v="Implemented multimedia time-frame"/>
    <x v="33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s v="Enhanced uniform service-desk"/>
    <x v="0"/>
    <n v="2"/>
    <n v="2"/>
    <x v="0"/>
    <n v="1"/>
    <n v="2"/>
    <x v="1"/>
    <s v="USD"/>
    <n v="1411102800"/>
    <n v="1411189200"/>
    <b v="0"/>
    <b v="1"/>
    <s v="technology/web"/>
    <x v="2"/>
    <x v="2"/>
  </r>
  <r>
    <s v="Versatile bottom-line definition"/>
    <x v="36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s v="Integrated bifurcated software"/>
    <x v="1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s v="Assimilated next generation instruction set"/>
    <x v="423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s v="Digitized foreground array"/>
    <x v="191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s v="Re-engineered clear-thinking project"/>
    <x v="58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s v="Implemented even-keeled standardization"/>
    <x v="2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s v="Quality-focused asymmetric adapter"/>
    <x v="14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s v="Networked intangible help-desk"/>
    <x v="424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s v="Synchronized attitude-oriented frame"/>
    <x v="37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s v="Proactive incremental architecture"/>
    <x v="425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s v="Cloned responsive standardization"/>
    <x v="306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s v="Reduced bifurcated pricing structure"/>
    <x v="37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s v="Re-engineered asymmetric challenge"/>
    <x v="426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s v="Diverse client-driven conglomeration"/>
    <x v="33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s v="Configurable upward-trending solution"/>
    <x v="427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s v="Persistent bandwidth-monitored framework"/>
    <x v="41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s v="Polarized discrete product"/>
    <x v="136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s v="Seamless dynamic website"/>
    <x v="167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s v="Extended multimedia firmware"/>
    <x v="428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s v="Versatile directional project"/>
    <x v="98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s v="Profound directional knowledge user"/>
    <x v="429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s v="Ameliorated logistical capability"/>
    <x v="43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s v="Sharable discrete definition"/>
    <x v="12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s v="User-friendly next generation core"/>
    <x v="431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s v="Profit-focused empowering system engine"/>
    <x v="162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s v="Synchronized cohesive encoding"/>
    <x v="251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s v="Synergistic dynamic utilization"/>
    <x v="44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s v="Triple-buffered bi-directional model"/>
    <x v="225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s v="Polarized tertiary function"/>
    <x v="2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s v="Configurable fault-tolerant structure"/>
    <x v="26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s v="Digitized 24/7 budgetary management"/>
    <x v="58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s v="Stand-alone zero tolerance algorithm"/>
    <x v="173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s v="Implemented tangible support"/>
    <x v="432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s v="Reactive radical framework"/>
    <x v="8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s v="Object-based full-range knowledge user"/>
    <x v="55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s v="Enhanced composite contingency"/>
    <x v="1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s v="Cloned fresh-thinking model"/>
    <x v="409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s v="Total dedicated benchmark"/>
    <x v="243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s v="Streamlined human-resource Graphic Interface"/>
    <x v="75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s v="Upgradable analyzing core"/>
    <x v="34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s v="Profound exuding pricing structure"/>
    <x v="433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s v="Horizontal optimizing model"/>
    <x v="103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s v="Synchronized fault-tolerant algorithm"/>
    <x v="168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s v="Streamlined 5thgeneration intranet"/>
    <x v="83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s v="Cross-group clear-thinking task-force"/>
    <x v="434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s v="Public-key bandwidth-monitored intranet"/>
    <x v="184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s v="Upgradable clear-thinking hardware"/>
    <x v="136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s v="Integrated holistic paradigm"/>
    <x v="151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s v="Seamless clear-thinking conglomeration"/>
    <x v="291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s v="Persistent content-based methodology"/>
    <x v="0"/>
    <n v="5"/>
    <n v="5"/>
    <x v="0"/>
    <n v="1"/>
    <n v="5"/>
    <x v="1"/>
    <s v="USD"/>
    <n v="1555390800"/>
    <n v="1555822800"/>
    <b v="0"/>
    <b v="1"/>
    <s v="theater/plays"/>
    <x v="3"/>
    <x v="3"/>
  </r>
  <r>
    <s v="Re-engineered 24hour matrix"/>
    <x v="435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s v="Virtual multi-tasking core"/>
    <x v="436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s v="Streamlined fault-tolerant conglomeration"/>
    <x v="88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s v="Enterprise-wide client-driven policy"/>
    <x v="142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s v="Function-based next generation emulation"/>
    <x v="31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s v="Re-engineered composite focus group"/>
    <x v="437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s v="Profound mission-critical function"/>
    <x v="122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s v="De-engineered zero-defect open system"/>
    <x v="65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s v="Operative hybrid utilization"/>
    <x v="438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s v="Function-based interactive matrix"/>
    <x v="2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s v="Optimized content-based collaboration"/>
    <x v="57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s v="User-centric cohesive policy"/>
    <x v="136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s v="Ergonomic methodical hub"/>
    <x v="291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s v="Devolved disintermediate encryption"/>
    <x v="41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s v="Phased clear-thinking policy"/>
    <x v="196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s v="Seamless solution-oriented capacity"/>
    <x v="12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s v="Organized human-resource attitude"/>
    <x v="439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s v="Open-architected disintermediate budgetary management"/>
    <x v="166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s v="Multi-lateral radical solution"/>
    <x v="58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s v="Inverse context-sensitive info-mediaries"/>
    <x v="309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s v="Versatile neutral workforce"/>
    <x v="135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s v="Multi-tiered systematic knowledge user"/>
    <x v="44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s v="Programmable multi-state algorithm"/>
    <x v="441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s v="Multi-channeled reciprocal interface"/>
    <x v="126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s v="Right-sized maximized migration"/>
    <x v="91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s v="Self-enabling value-added artificial intelligence"/>
    <x v="22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s v="Vision-oriented interactive solution"/>
    <x v="26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s v="Fundamental user-facing productivity"/>
    <x v="67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s v="Innovative well-modulated capability"/>
    <x v="138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s v="Universal fault-tolerant orchestration"/>
    <x v="442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s v="Grass-roots executive synergy"/>
    <x v="313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s v="Multi-layered optimal application"/>
    <x v="44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s v="Business-focused full-range core"/>
    <x v="443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s v="Exclusive system-worthy Graphic Interface"/>
    <x v="191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s v="Enhanced optimal ability"/>
    <x v="305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s v="Optional zero administration neural-net"/>
    <x v="75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s v="Ameliorated foreground focus group"/>
    <x v="8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s v="Triple-buffered multi-tasking matrices"/>
    <x v="151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s v="Versatile dedicated migration"/>
    <x v="166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s v="Devolved foreground customer loyalty"/>
    <x v="75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s v="Reduced reciprocal focus group"/>
    <x v="122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s v="Networked global migration"/>
    <x v="33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s v="De-engineered even-keeled definition"/>
    <x v="122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s v="Implemented bi-directional flexibility"/>
    <x v="444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s v="Vision-oriented scalable definition"/>
    <x v="238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s v="Future-proofed upward-trending migration"/>
    <x v="47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s v="Right-sized full-range throughput"/>
    <x v="4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s v="Polarized composite customer loyalty"/>
    <x v="445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s v="Expanded eco-centric policy"/>
    <x v="446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x v="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Managed bottom-line architecture"/>
    <x v="1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Function-based leadingedge pricing structure"/>
    <x v="2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Vision-oriented fresh-thinking conglomeration"/>
    <x v="3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Proactive foreground core"/>
    <x v="4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Open-source optimizing database"/>
    <x v="4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perative upward-trending algorithm"/>
    <x v="5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entralized cohesive challenge"/>
    <x v="6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Exclusive attitude-oriented intranet"/>
    <x v="7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Open-source fresh-thinking model"/>
    <x v="8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Monitored empowering installation"/>
    <x v="5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Grass-roots zero administration system engine"/>
    <x v="9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Assimilated hybrid intranet"/>
    <x v="9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Multi-tiered directional open architecture"/>
    <x v="3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Cloned directional synergy"/>
    <x v="1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Extended eco-centric pricing structure"/>
    <x v="11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Cross-platform systemic adapter"/>
    <x v="12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Seamless 4thgeneration methodology"/>
    <x v="13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Exclusive needs-based adapter"/>
    <x v="14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Down-sized cohesive archive"/>
    <x v="15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Proactive composite alliance"/>
    <x v="16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Re-engineered intangible definition"/>
    <x v="17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Enhanced dynamic definition"/>
    <x v="18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Devolved next generation adapter"/>
    <x v="6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Cross-platform intermediate frame"/>
    <x v="19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Monitored impactful analyzer"/>
    <x v="2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Optional responsive customer loyalty"/>
    <x v="21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Diverse transitional migration"/>
    <x v="22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Synchronized global task-force"/>
    <x v="23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Focused 6thgeneration forecast"/>
    <x v="24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Down-sized analyzing challenge"/>
    <x v="25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Progressive needs-based focus group"/>
    <x v="26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Ergonomic 6thgeneration success"/>
    <x v="27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Exclusive interactive approach"/>
    <x v="28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Reverse-engineered asynchronous archive"/>
    <x v="29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Synergized intangible challenge"/>
    <x v="3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Monitored multi-state encryption"/>
    <x v="31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Profound attitude-oriented functionalities"/>
    <x v="32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Digitized client-driven database"/>
    <x v="33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Organized bi-directional function"/>
    <x v="34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Reduced stable middleware"/>
    <x v="35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Universal 5thgeneration neural-net"/>
    <x v="36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Virtual uniform frame"/>
    <x v="37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Profound explicit paradigm"/>
    <x v="38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Visionary real-time groupware"/>
    <x v="39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Networked tertiary Graphical User Interface"/>
    <x v="4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irtual grid-enabled task-force"/>
    <x v="41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Function-based multi-state software"/>
    <x v="42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Optimized leadingedge concept"/>
    <x v="43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Sharable holistic interface"/>
    <x v="44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Down-sized system-worthy secured line"/>
    <x v="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Inverse secondary infrastructure"/>
    <x v="45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Organic foreground leverage"/>
    <x v="44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Reverse-engineered static concept"/>
    <x v="35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Multi-channeled neutral customer loyalty"/>
    <x v="46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Reverse-engineered bifurcated strategy"/>
    <x v="47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Horizontal context-sensitive knowledge user"/>
    <x v="48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Cross-group multi-state task-force"/>
    <x v="49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Expanded 3rdgeneration strategy"/>
    <x v="5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Assimilated real-time support"/>
    <x v="1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User-centric regional database"/>
    <x v="51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Open-source zero administration complexity"/>
    <x v="52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Organized incremental standardization"/>
    <x v="22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Assimilated didactic open system"/>
    <x v="53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Vision-oriented logistical intranet"/>
    <x v="54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Mandatory incremental projection"/>
    <x v="55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Grass-roots needs-based encryption"/>
    <x v="49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Team-oriented 6thgeneration middleware"/>
    <x v="56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Inverse multi-tasking installation"/>
    <x v="57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Switchable disintermediate moderator"/>
    <x v="58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Re-engineered 24/7 task-force"/>
    <x v="59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Organic object-oriented budgetary management"/>
    <x v="46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Seamless coherent parallelism"/>
    <x v="6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ross-platform even-keeled initiative"/>
    <x v="1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Progressive tertiary framework"/>
    <x v="61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Multi-layered dynamic protocol"/>
    <x v="62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Horizontal next generation function"/>
    <x v="63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Pre-emptive impactful model"/>
    <x v="4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User-centric bifurcated knowledge user"/>
    <x v="6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Triple-buffered reciprocal project"/>
    <x v="64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Cross-platform needs-based approach"/>
    <x v="65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User-friendly static contingency"/>
    <x v="66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Reactive content-based framework"/>
    <x v="67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Realigned user-facing concept"/>
    <x v="68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Public-key zero tolerance orchestration"/>
    <x v="69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Multi-tiered eco-centric architecture"/>
    <x v="7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Organic motivating firmware"/>
    <x v="71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Synergized 4thgeneration conglomeration"/>
    <x v="72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Grass-roots fault-tolerant policy"/>
    <x v="73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Monitored scalable knowledgebase"/>
    <x v="74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Synergistic explicit parallelism"/>
    <x v="75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Enhanced systemic analyzer"/>
    <x v="76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Object-based analyzing knowledge user"/>
    <x v="77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Pre-emptive radical architecture"/>
    <x v="78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Grass-roots web-enabled contingency"/>
    <x v="49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tand-alone system-worthy standardization"/>
    <x v="79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Down-sized systematic policy"/>
    <x v="8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Cloned bi-directional architecture"/>
    <x v="81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Seamless transitional portal"/>
    <x v="82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Fully-configurable motivating approach"/>
    <x v="4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Upgradable fault-tolerant approach"/>
    <x v="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Reduced heuristic moratorium"/>
    <x v="79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Front-line web-enabled model"/>
    <x v="41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Polarized incremental emulation"/>
    <x v="83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elf-enabling grid-enabled initiative"/>
    <x v="84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Total fresh-thinking system engine"/>
    <x v="85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Ameliorated clear-thinking circuit"/>
    <x v="61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Multi-layered encompassing installation"/>
    <x v="26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Universal encompassing implementation"/>
    <x v="42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Object-based client-server application"/>
    <x v="5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ross-platform solution-oriented process improvement"/>
    <x v="86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Re-engineered user-facing approach"/>
    <x v="87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Re-engineered client-driven hub"/>
    <x v="53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User-friendly tertiary array"/>
    <x v="88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Robust heuristic encoding"/>
    <x v="89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Team-oriented clear-thinking capacity"/>
    <x v="9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e-engineered motivating standardization"/>
    <x v="44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Business-focused 24hour groupware"/>
    <x v="7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Organic next generation protocol"/>
    <x v="91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Reverse-engineered full-range Internet solution"/>
    <x v="92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Synchronized regional synergy"/>
    <x v="93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Multi-lateral homogeneous success"/>
    <x v="94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Seamless zero-defect solution"/>
    <x v="95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nhanced scalable concept"/>
    <x v="96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Polarized uniform software"/>
    <x v="97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Stand-alone web-enabled moderator"/>
    <x v="98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Proactive methodical benchmark"/>
    <x v="99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Team-oriented 6thgeneration matrix"/>
    <x v="1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Phased human-resource core"/>
    <x v="101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andatory tertiary implementation"/>
    <x v="102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Secured directional encryption"/>
    <x v="103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Distributed 5thgeneration implementation"/>
    <x v="104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Virtual static core"/>
    <x v="88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Secured content-based product"/>
    <x v="6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Secured executive concept"/>
    <x v="105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Balanced zero-defect software"/>
    <x v="106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Distributed context-sensitive flexibility"/>
    <x v="107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Down-sized disintermediate support"/>
    <x v="37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Stand-alone mission-critical moratorium"/>
    <x v="103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Down-sized empowering protocol"/>
    <x v="108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Fully-configurable coherent Internet solution"/>
    <x v="2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Distributed motivating algorithm"/>
    <x v="109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Expanded solution-oriented benchmark"/>
    <x v="92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Implemented discrete secured line"/>
    <x v="91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ulti-lateral actuating installation"/>
    <x v="25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Secured reciprocal array"/>
    <x v="11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Optional bandwidth-monitored middleware"/>
    <x v="35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Upgradable upward-trending workforce"/>
    <x v="111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Upgradable hybrid capability"/>
    <x v="29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Managed fresh-thinking flexibility"/>
    <x v="8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Networked stable workforce"/>
    <x v="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Customizable intermediate extranet"/>
    <x v="112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User-centric fault-tolerant task-force"/>
    <x v="113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Multi-tiered radical definition"/>
    <x v="114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Devolved foreground benchmark"/>
    <x v="115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Distributed eco-centric methodology"/>
    <x v="116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Streamlined encompassing encryption"/>
    <x v="117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User-friendly reciprocal initiative"/>
    <x v="3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Ergonomic fresh-thinking installation"/>
    <x v="118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Robust explicit hardware"/>
    <x v="119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Stand-alone actuating support"/>
    <x v="48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Cross-platform methodical process improvement"/>
    <x v="2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Extended bottom-line open architecture"/>
    <x v="55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Extended reciprocal circuit"/>
    <x v="26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Polarized human-resource protocol"/>
    <x v="12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Synergized radical product"/>
    <x v="121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Robust heuristic artificial intelligence"/>
    <x v="122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Robust content-based emulation"/>
    <x v="97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Ergonomic uniform open system"/>
    <x v="123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Profit-focused modular product"/>
    <x v="124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Mandatory mobile product"/>
    <x v="125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Public-key 3rdgeneration budgetary management"/>
    <x v="7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Centralized national firmware"/>
    <x v="126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Cross-group 4thgeneration middleware"/>
    <x v="127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Pre-emptive scalable access"/>
    <x v="6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Sharable intangible migration"/>
    <x v="128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Proactive scalable Graphical User Interface"/>
    <x v="129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Digitized solution-oriented product"/>
    <x v="13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Triple-buffered cohesive structure"/>
    <x v="44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Realigned human-resource orchestration"/>
    <x v="131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ptional clear-thinking software"/>
    <x v="132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Centralized global approach"/>
    <x v="133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Reverse-engineered bandwidth-monitored contingency"/>
    <x v="134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Pre-emptive bandwidth-monitored instruction set"/>
    <x v="135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Adaptive asynchronous emulation"/>
    <x v="136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Innovative actuating conglomeration"/>
    <x v="67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Grass-roots foreground policy"/>
    <x v="137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Horizontal transitional paradigm"/>
    <x v="138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Networked didactic info-mediaries"/>
    <x v="139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Switchable contextually-based access"/>
    <x v="14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Up-sized dynamic throughput"/>
    <x v="41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Mandatory reciprocal superstructure"/>
    <x v="141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Upgradable 4thgeneration productivity"/>
    <x v="142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Progressive discrete hub"/>
    <x v="47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Assimilated multi-tasking archive"/>
    <x v="143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Upgradable high-level solution"/>
    <x v="144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Organic bandwidth-monitored frame"/>
    <x v="139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Business-focused logistical framework"/>
    <x v="145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Universal multi-state capability"/>
    <x v="146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Digitized reciprocal infrastructure"/>
    <x v="37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Reduced dedicated capability"/>
    <x v="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Cross-platform bi-directional workforce"/>
    <x v="118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Upgradable scalable methodology"/>
    <x v="111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Customer-focused client-server service-desk"/>
    <x v="147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Mandatory multimedia leverage"/>
    <x v="148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Focused analyzing circuit"/>
    <x v="81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Fundamental grid-enabled strategy"/>
    <x v="25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Digitized 5thgeneration knowledgebase"/>
    <x v="67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Mandatory multi-tasking encryption"/>
    <x v="149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Distributed system-worthy application"/>
    <x v="15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ynergistic tertiary time-frame"/>
    <x v="151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Customer-focused impactful benchmark"/>
    <x v="152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Profound next generation infrastructure"/>
    <x v="32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Face-to-face encompassing info-mediaries"/>
    <x v="153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Open-source fresh-thinking policy"/>
    <x v="1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Extended 24/7 implementation"/>
    <x v="154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Organic dynamic algorithm"/>
    <x v="155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Organic multi-tasking focus group"/>
    <x v="156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Adaptive logistical initiative"/>
    <x v="57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Stand-alone mobile customer loyalty"/>
    <x v="157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Focused composite approach"/>
    <x v="58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Face-to-face clear-thinking Local Area Network"/>
    <x v="158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Cross-group cohesive circuit"/>
    <x v="73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Synergistic explicit capability"/>
    <x v="159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Diverse analyzing definition"/>
    <x v="16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Enterprise-wide reciprocal success"/>
    <x v="161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Progressive neutral middleware"/>
    <x v="162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Intuitive exuding process improvement"/>
    <x v="163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Exclusive real-time protocol"/>
    <x v="164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Extended encompassing application"/>
    <x v="165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Progressive value-added ability"/>
    <x v="166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Cross-platform uniform hardware"/>
    <x v="44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Progressive secondary portal"/>
    <x v="74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Multi-lateral national adapter"/>
    <x v="167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Enterprise-wide motivating matrices"/>
    <x v="168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Polarized upward-trending Local Area Network"/>
    <x v="133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Object-based directional function"/>
    <x v="169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Re-contextualized tangible open architecture"/>
    <x v="29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Distributed systemic adapter"/>
    <x v="166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Networked web-enabled instruction set"/>
    <x v="17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Vision-oriented dynamic service-desk"/>
    <x v="171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Vision-oriented actuating open system"/>
    <x v="172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Sharable scalable core"/>
    <x v="141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Customer-focused attitude-oriented function"/>
    <x v="173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Reverse-engineered system-worthy extranet"/>
    <x v="31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e-engineered systematic monitoring"/>
    <x v="49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Seamless value-added standardization"/>
    <x v="6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Triple-buffered fresh-thinking frame"/>
    <x v="174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Streamlined holistic knowledgebase"/>
    <x v="8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Up-sized intermediate website"/>
    <x v="175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Future-proofed directional synergy"/>
    <x v="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Enhanced user-facing function"/>
    <x v="143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Operative bandwidth-monitored interface"/>
    <x v="67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Upgradable multi-state instruction set"/>
    <x v="158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De-engineered static Local Area Network"/>
    <x v="176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Upgradable grid-enabled superstructure"/>
    <x v="177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Optimized actuating toolset"/>
    <x v="178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Decentralized exuding strategy"/>
    <x v="57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Assimilated coherent hardware"/>
    <x v="92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Multi-channeled responsive implementation"/>
    <x v="37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Centralized modular initiative"/>
    <x v="9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Reverse-engineered cohesive migration"/>
    <x v="179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Compatible multimedia hub"/>
    <x v="12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Organic eco-centric success"/>
    <x v="49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Virtual reciprocal policy"/>
    <x v="18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Persevering interactive emulation"/>
    <x v="7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Proactive responsive emulation"/>
    <x v="181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Extended eco-centric function"/>
    <x v="182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Networked optimal productivity"/>
    <x v="42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Persistent attitude-oriented approach"/>
    <x v="26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Triple-buffered 4thgeneration toolset"/>
    <x v="183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Progressive zero administration leverage"/>
    <x v="184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Networked radical neural-net"/>
    <x v="185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Re-engineered heuristic forecast"/>
    <x v="75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Fully-configurable background algorithm"/>
    <x v="166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Stand-alone discrete Graphical User Interface"/>
    <x v="61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ront-line foreground project"/>
    <x v="2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Persevering system-worthy info-mediaries"/>
    <x v="31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Distributed multi-tasking strategy"/>
    <x v="5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Vision-oriented methodical application"/>
    <x v="48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Function-based high-level infrastructure"/>
    <x v="186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Profound object-oriented paradigm"/>
    <x v="187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Virtual contextually-based circuit"/>
    <x v="141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Business-focused dynamic instruction set"/>
    <x v="32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Ameliorated fresh-thinking protocol"/>
    <x v="122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Front-line optimizing emulation"/>
    <x v="79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Devolved uniform complexity"/>
    <x v="188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Public-key intangible superstructure"/>
    <x v="9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Secured global success"/>
    <x v="36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Grass-roots mission-critical capability"/>
    <x v="126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Advanced global data-warehouse"/>
    <x v="189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Self-enabling uniform complexity"/>
    <x v="37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Versatile cohesive encoding"/>
    <x v="19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Organized executive solution"/>
    <x v="191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Automated local emulation"/>
    <x v="6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Enterprise-wide intermediate middleware"/>
    <x v="192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Grass-roots real-time Local Area Network"/>
    <x v="55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Organized client-driven capacity"/>
    <x v="44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Adaptive intangible database"/>
    <x v="26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Grass-roots contextually-based algorithm"/>
    <x v="167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Focused executive core"/>
    <x v="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Multi-channeled disintermediate policy"/>
    <x v="79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Customizable bi-directional hardware"/>
    <x v="193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Networked optimal architecture"/>
    <x v="74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User-friendly discrete benchmark"/>
    <x v="118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Grass-roots actuating policy"/>
    <x v="54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Enterprise-wide 3rdgeneration knowledge user"/>
    <x v="191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Face-to-face zero tolerance moderator"/>
    <x v="194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Grass-roots optimizing projection"/>
    <x v="195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User-centric 6thgeneration attitude"/>
    <x v="178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Switchable zero tolerance website"/>
    <x v="75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ocused real-time help-desk"/>
    <x v="9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Robust impactful approach"/>
    <x v="18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Secured maximized policy"/>
    <x v="196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Realigned upward-trending strategy"/>
    <x v="1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Open-source interactive knowledge user"/>
    <x v="4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Configurable demand-driven matrix"/>
    <x v="103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Cross-group coherent hierarchy"/>
    <x v="47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Decentralized demand-driven open system"/>
    <x v="57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Advanced empowering matrix"/>
    <x v="141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Phased holistic implementation"/>
    <x v="197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Proactive attitude-oriented knowledge user"/>
    <x v="198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Visionary asymmetric Graphical User Interface"/>
    <x v="199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Integrated zero-defect help-desk"/>
    <x v="2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Inverse analyzing matrices"/>
    <x v="143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Programmable systemic implementation"/>
    <x v="191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Multi-channeled next generation architecture"/>
    <x v="44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Digitized 3rdgeneration encoding"/>
    <x v="97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Innovative well-modulated functionalities"/>
    <x v="201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Fundamental incremental database"/>
    <x v="202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Expanded encompassing open architecture"/>
    <x v="203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Intuitive static portal"/>
    <x v="88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Optional bandwidth-monitored definition"/>
    <x v="204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Persistent well-modulated synergy"/>
    <x v="103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Assimilated discrete algorithm"/>
    <x v="205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Operative uniform hub"/>
    <x v="206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Customizable intangible capability"/>
    <x v="207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Innovative didactic analyzer"/>
    <x v="208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Decentralized intangible encoding"/>
    <x v="209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Front-line transitional algorithm"/>
    <x v="21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Switchable didactic matrices"/>
    <x v="211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Ameliorated disintermediate utilization"/>
    <x v="212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Visionary foreground middleware"/>
    <x v="213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Optional zero-defect task-force"/>
    <x v="25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Devolved exuding emulation"/>
    <x v="214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Open-source neutral task-force"/>
    <x v="215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Virtual attitude-oriented migration"/>
    <x v="48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Open-source full-range portal"/>
    <x v="79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Versatile cohesive open system"/>
    <x v="216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Multi-layered bottom-line frame"/>
    <x v="217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Pre-emptive neutral capacity"/>
    <x v="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Universal maximized methodology"/>
    <x v="218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Expanded hybrid hardware"/>
    <x v="54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Profit-focused multi-tasking access"/>
    <x v="219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Profit-focused transitional capability"/>
    <x v="55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Front-line scalable definition"/>
    <x v="167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Open-source systematic protocol"/>
    <x v="29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Implemented tangible algorithm"/>
    <x v="173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Profit-focused 3rdgeneration circuit"/>
    <x v="62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Compatible needs-based architecture"/>
    <x v="22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Right-sized zero tolerance migration"/>
    <x v="221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Quality-focused reciprocal structure"/>
    <x v="2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Automated actuating conglomeration"/>
    <x v="41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Re-contextualized local initiative"/>
    <x v="5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Switchable intangible definition"/>
    <x v="79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Networked bottom-line initiative"/>
    <x v="39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Robust directional system engine"/>
    <x v="37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Triple-buffered explicit methodology"/>
    <x v="34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Reactive directional capacity"/>
    <x v="5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Polarized needs-based approach"/>
    <x v="91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Intuitive well-modulated middleware"/>
    <x v="222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Multi-channeled logistical matrices"/>
    <x v="223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Pre-emptive bifurcated artificial intelligence"/>
    <x v="79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Down-sized coherent toolset"/>
    <x v="224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Open-source multi-tasking data-warehouse"/>
    <x v="225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Future-proofed upward-trending contingency"/>
    <x v="5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Mandatory uniform matrix"/>
    <x v="74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Phased methodical initiative"/>
    <x v="226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Managed stable function"/>
    <x v="227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aligned clear-thinking migration"/>
    <x v="44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Optional clear-thinking process improvement"/>
    <x v="186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Cross-group global moratorium"/>
    <x v="98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Visionary systemic process improvement"/>
    <x v="14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Progressive intangible flexibility"/>
    <x v="9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Reactive real-time software"/>
    <x v="228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Programmable incremental knowledge user"/>
    <x v="229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Progressive 5thgeneration customer loyalty"/>
    <x v="23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Triple-buffered logistical frame"/>
    <x v="231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Exclusive dynamic adapter"/>
    <x v="232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Automated systemic hierarchy"/>
    <x v="233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igitized eco-centric core"/>
    <x v="166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andatory uniform strategy"/>
    <x v="234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Profit-focused zero administration forecast"/>
    <x v="235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De-engineered static orchestration"/>
    <x v="236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Customizable dynamic info-mediaries"/>
    <x v="126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Enhanced incremental budgetary management"/>
    <x v="143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Digitized local info-mediaries"/>
    <x v="237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Virtual systematic monitoring"/>
    <x v="32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Reactive bottom-line open architecture"/>
    <x v="12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Pre-emptive interactive model"/>
    <x v="238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Ergonomic eco-centric open architecture"/>
    <x v="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Inverse radical hierarchy"/>
    <x v="79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Team-oriented static interface"/>
    <x v="19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Virtual foreground throughput"/>
    <x v="239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Visionary exuding Internet solution"/>
    <x v="24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Synchronized secondary analyzer"/>
    <x v="241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Balanced attitude-oriented parallelism"/>
    <x v="242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Organized bandwidth-monitored core"/>
    <x v="74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Cloned leadingedge utilization"/>
    <x v="243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ecured asymmetric projection"/>
    <x v="244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Advanced cohesive Graphic Interface"/>
    <x v="184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Down-sized maximized function"/>
    <x v="75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ealigned zero tolerance software"/>
    <x v="118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Persevering analyzing extranet"/>
    <x v="245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Innovative human-resource migration"/>
    <x v="246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Intuitive needs-based monitoring"/>
    <x v="247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Customer-focused disintermediate toolset"/>
    <x v="248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Upgradable 24/7 emulation"/>
    <x v="12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Quality-focused client-server core"/>
    <x v="249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Upgradable maximized protocol"/>
    <x v="25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Cross-platform interactive synergy"/>
    <x v="92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User-centric fault-tolerant archive"/>
    <x v="151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Reverse-engineered regional knowledge user"/>
    <x v="251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Self-enabling real-time definition"/>
    <x v="252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User-centric impactful projection"/>
    <x v="135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Vision-oriented actuating hardware"/>
    <x v="5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Virtual leadingedge framework"/>
    <x v="37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Managed discrete framework"/>
    <x v="253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Progressive zero-defect capability"/>
    <x v="254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ight-sized demand-driven adapter"/>
    <x v="255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Re-engineered attitude-oriented frame"/>
    <x v="32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Compatible multimedia utilization"/>
    <x v="135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Re-contextualized dedicated hardware"/>
    <x v="106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Decentralized composite paradigm"/>
    <x v="256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Cloned transitional hierarchy"/>
    <x v="91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Advanced discrete leverage"/>
    <x v="257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Open-source incremental throughput"/>
    <x v="81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Centralized regional interface"/>
    <x v="32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Streamlined web-enabled knowledgebase"/>
    <x v="111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Digitized transitional monitoring"/>
    <x v="258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Networked optimal adapter"/>
    <x v="259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Automated optimal function"/>
    <x v="26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Devolved system-worthy framework"/>
    <x v="91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Stand-alone user-facing service-desk"/>
    <x v="29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Versatile global attitude"/>
    <x v="8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Intuitive demand-driven Local Area Network"/>
    <x v="118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Assimilated uniform methodology"/>
    <x v="85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Self-enabling next generation algorithm"/>
    <x v="261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Object-based demand-driven strategy"/>
    <x v="262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Public-key coherent ability"/>
    <x v="79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Up-sized composite success"/>
    <x v="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Innovative exuding matrix"/>
    <x v="263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Realigned impactful artificial intelligence"/>
    <x v="73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Multi-layered multi-tasking secured line"/>
    <x v="264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Upgradable upward-trending portal"/>
    <x v="22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Profit-focused global product"/>
    <x v="265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Operative well-modulated data-warehouse"/>
    <x v="266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Cloned asymmetric functionalities"/>
    <x v="92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Pre-emptive neutral portal"/>
    <x v="267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Switchable demand-driven help-desk"/>
    <x v="9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Business-focused static ability"/>
    <x v="166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Networked secondary structure"/>
    <x v="268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Total multimedia website"/>
    <x v="269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Cross-platform upward-trending parallelism"/>
    <x v="27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Pre-emptive mission-critical hardware"/>
    <x v="271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Up-sized responsive protocol"/>
    <x v="53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Pre-emptive transitional frame"/>
    <x v="272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Profit-focused content-based application"/>
    <x v="1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Streamlined neutral analyzer"/>
    <x v="22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Assimilated neutral utilization"/>
    <x v="36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Extended dedicated archive"/>
    <x v="136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Configurable static help-desk"/>
    <x v="33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Self-enabling clear-thinking framework"/>
    <x v="273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Assimilated fault-tolerant capacity"/>
    <x v="92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Enhanced neutral ability"/>
    <x v="22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Function-based attitude-oriented groupware"/>
    <x v="71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Optional solution-oriented instruction set"/>
    <x v="274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Organic object-oriented core"/>
    <x v="275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Balanced impactful circuit"/>
    <x v="276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Future-proofed heuristic encryption"/>
    <x v="166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Balanced bifurcated leverage"/>
    <x v="133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Sharable discrete budgetary management"/>
    <x v="277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Focused solution-oriented instruction set"/>
    <x v="3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Down-sized actuating infrastructure"/>
    <x v="278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Synergistic cohesive adapter"/>
    <x v="241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Quality-focused mission-critical structure"/>
    <x v="279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Compatible exuding Graphical User Interface"/>
    <x v="5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Monitored 24/7 time-frame"/>
    <x v="28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Virtual secondary open architecture"/>
    <x v="98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Down-sized mobile time-frame"/>
    <x v="243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Innovative disintermediate encryption"/>
    <x v="166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Universal contextually-based knowledgebase"/>
    <x v="281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Persevering interactive matrix"/>
    <x v="255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Seamless background framework"/>
    <x v="79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Balanced upward-trending productivity"/>
    <x v="186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Centralized clear-thinking solution"/>
    <x v="17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Optimized bi-directional extranet"/>
    <x v="282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Intuitive actuating benchmark"/>
    <x v="122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Devolved background project"/>
    <x v="283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Reverse-engineered executive emulation"/>
    <x v="284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Team-oriented clear-thinking matrix"/>
    <x v="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Focused coherent methodology"/>
    <x v="285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Reduced context-sensitive complexity"/>
    <x v="81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Decentralized 4thgeneration time-frame"/>
    <x v="286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De-engineered cohesive moderator"/>
    <x v="168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Ameliorated explicit parallelism"/>
    <x v="262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Customizable background monitoring"/>
    <x v="287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Compatible well-modulated budgetary management"/>
    <x v="118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Up-sized radical pricing structure"/>
    <x v="288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Robust zero-defect project"/>
    <x v="172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Re-engineered mobile task-force"/>
    <x v="75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User-centric intangible neural-net"/>
    <x v="252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Organized explicit core"/>
    <x v="14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Synchronized 6thgeneration adapter"/>
    <x v="111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Centralized motivating capacity"/>
    <x v="289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Phased 24hour flexibility"/>
    <x v="133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Exclusive 5thgeneration structure"/>
    <x v="29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Multi-tiered maximized orchestration"/>
    <x v="291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Open-architected uniform instruction set"/>
    <x v="35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Exclusive asymmetric analyzer"/>
    <x v="96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Organic radical collaboration"/>
    <x v="126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Function-based multi-state software"/>
    <x v="4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Innovative static budgetary management"/>
    <x v="292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Triple-buffered holistic ability"/>
    <x v="79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Diverse scalable superstructure"/>
    <x v="127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Balanced leadingedge data-warehouse"/>
    <x v="118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Digitized bandwidth-monitored open architecture"/>
    <x v="111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Enterprise-wide intermediate portal"/>
    <x v="223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Focused leadingedge matrix"/>
    <x v="25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Seamless logistical encryption"/>
    <x v="135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Stand-alone human-resource workforce"/>
    <x v="293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Automated zero tolerance implementation"/>
    <x v="294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Pre-emptive grid-enabled contingency"/>
    <x v="39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Multi-lateral didactic encoding"/>
    <x v="295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Self-enabling didactic orchestration"/>
    <x v="296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Profit-focused 24/7 data-warehouse"/>
    <x v="97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Enhanced methodical middleware"/>
    <x v="122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Synchronized client-driven projection"/>
    <x v="197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Networked didactic time-frame"/>
    <x v="297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Assimilated exuding toolset"/>
    <x v="122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Front-line client-server secured line"/>
    <x v="98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Polarized systemic Internet solution"/>
    <x v="298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Profit-focused exuding moderator"/>
    <x v="299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Cross-group high-level moderator"/>
    <x v="3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Public-key 3rdgeneration system engine"/>
    <x v="54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Organized value-added access"/>
    <x v="301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Cloned global Graphical User Interface"/>
    <x v="3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Focused solution-oriented matrix"/>
    <x v="81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Monitored discrete toolset"/>
    <x v="302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Business-focused intermediate system engine"/>
    <x v="303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De-engineered disintermediate encoding"/>
    <x v="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Streamlined upward-trending analyzer"/>
    <x v="304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Distributed human-resource policy"/>
    <x v="25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e-engineered 5thgeneration contingency"/>
    <x v="305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Multi-channeled upward-trending application"/>
    <x v="4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Organic maximized database"/>
    <x v="9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Grass-roots 24/7 attitude"/>
    <x v="5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Team-oriented global strategy"/>
    <x v="46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Enhanced client-driven capacity"/>
    <x v="306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Exclusive systematic productivity"/>
    <x v="307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Re-engineered radical policy"/>
    <x v="77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Down-sized logistical adapter"/>
    <x v="162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Configurable bandwidth-monitored throughput"/>
    <x v="34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Optional tangible pricing structure"/>
    <x v="41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Organic high-level implementation"/>
    <x v="308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Decentralized logistical collaboration"/>
    <x v="309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Advanced content-based installation"/>
    <x v="29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Distributed high-level open architecture"/>
    <x v="85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Synergized zero tolerance help-desk"/>
    <x v="31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Extended multi-tasking definition"/>
    <x v="311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Realigned uniform knowledge user"/>
    <x v="312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Monitored grid-enabled model"/>
    <x v="26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Assimilated actuating policy"/>
    <x v="25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Total incremental productivity"/>
    <x v="313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Adaptive local task-force"/>
    <x v="5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Universal zero-defect concept"/>
    <x v="314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Object-based bottom-line superstructure"/>
    <x v="62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Adaptive 24hour projection"/>
    <x v="139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Sharable radical toolset"/>
    <x v="315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ocused multimedia knowledgebase"/>
    <x v="8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Seamless 6thgeneration extranet"/>
    <x v="316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harable mobile knowledgebase"/>
    <x v="46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Cross-group global system engine"/>
    <x v="251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Centralized clear-thinking conglomeration"/>
    <x v="317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De-engineered cohesive system engine"/>
    <x v="318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Reactive analyzing function"/>
    <x v="2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bust hybrid budgetary management"/>
    <x v="31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Open-source analyzing monitoring"/>
    <x v="151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Up-sized discrete firmware"/>
    <x v="215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Exclusive intangible extranet"/>
    <x v="58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Synergized analyzing process improvement"/>
    <x v="143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Realigned dedicated system engine"/>
    <x v="6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Object-based bandwidth-monitored concept"/>
    <x v="154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Ameliorated client-driven open system"/>
    <x v="319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Upgradable leadingedge Local Area Network"/>
    <x v="32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Customizable intermediate data-warehouse"/>
    <x v="321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Managed optimizing archive"/>
    <x v="58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Diverse systematic projection"/>
    <x v="322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Up-sized web-enabled info-mediaries"/>
    <x v="323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Persevering optimizing Graphical User Interface"/>
    <x v="324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Cross-platform tertiary array"/>
    <x v="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Inverse neutral structure"/>
    <x v="9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Quality-focused system-worthy support"/>
    <x v="325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Vision-oriented 5thgeneration array"/>
    <x v="98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ross-platform logistical circuit"/>
    <x v="326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Profound solution-oriented matrix"/>
    <x v="88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Extended asynchronous initiative"/>
    <x v="74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Fundamental needs-based frame"/>
    <x v="327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Compatible full-range leverage"/>
    <x v="61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Upgradable holistic system engine"/>
    <x v="83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Stand-alone multi-state data-warehouse"/>
    <x v="328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Multi-lateral maximized core"/>
    <x v="139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Innovative holistic hub"/>
    <x v="8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Reverse-engineered 24/7 methodology"/>
    <x v="65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usiness-focused dynamic info-mediaries"/>
    <x v="329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Digitized clear-thinking installation"/>
    <x v="275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Quality-focused 24/7 superstructure"/>
    <x v="33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Multi-channeled local intranet"/>
    <x v="1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Open-architected mobile emulation"/>
    <x v="331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Ameliorated foreground methodology"/>
    <x v="332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ynergized well-modulated project"/>
    <x v="333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Extended context-sensitive forecast"/>
    <x v="334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Total leadingedge neural-net"/>
    <x v="335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Organic actuating protocol"/>
    <x v="336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Down-sized national software"/>
    <x v="135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Organic upward-trending Graphical User Interface"/>
    <x v="168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Synergistic tertiary budgetary management"/>
    <x v="33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Open-architected incremental ability"/>
    <x v="39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Intuitive object-oriented task-force"/>
    <x v="89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Multi-tiered executive toolset"/>
    <x v="337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Grass-roots directional workforce"/>
    <x v="4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Quality-focused real-time solution"/>
    <x v="338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Reduced interactive matrix"/>
    <x v="339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Adaptive context-sensitive architecture"/>
    <x v="313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Polarized incremental portal"/>
    <x v="195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Reactive regional access"/>
    <x v="34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Stand-alone reciprocal frame"/>
    <x v="341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Open-architected 24/7 throughput"/>
    <x v="275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Monitored 24/7 approach"/>
    <x v="342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Upgradable explicit forecast"/>
    <x v="133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Pre-emptive context-sensitive support"/>
    <x v="343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Business-focused leadingedge instruction set"/>
    <x v="151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Extended multi-state knowledge user"/>
    <x v="243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Future-proofed modular groupware"/>
    <x v="344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Distributed real-time algorithm"/>
    <x v="345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Multi-lateral heuristic throughput"/>
    <x v="346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Switchable reciprocal middleware"/>
    <x v="201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Inverse multimedia Graphic Interface"/>
    <x v="6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ision-oriented local contingency"/>
    <x v="347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Reactive 6thgeneration hub"/>
    <x v="155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Optional asymmetric success"/>
    <x v="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Digitized analyzing capacity"/>
    <x v="348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Vision-oriented regional hub"/>
    <x v="83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Monitored incremental info-mediaries"/>
    <x v="6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Programmable static middleware"/>
    <x v="349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Multi-layered bottom-line encryption"/>
    <x v="35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Vision-oriented systematic Graphical User Interface"/>
    <x v="351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Balanced optimal hardware"/>
    <x v="83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Self-enabling mission-critical success"/>
    <x v="352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Grass-roots dynamic emulation"/>
    <x v="353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Fundamental disintermediate matrix"/>
    <x v="14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Right-sized secondary challenge"/>
    <x v="354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Implemented exuding software"/>
    <x v="14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Total optimizing software"/>
    <x v="83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Optional maximized attitude"/>
    <x v="355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Customer-focused impactful extranet"/>
    <x v="135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Cloned bottom-line success"/>
    <x v="33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Decentralized bandwidth-monitored ability"/>
    <x v="35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Programmable leadingedge budgetary management"/>
    <x v="356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Upgradable bi-directional concept"/>
    <x v="357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e-contextualized homogeneous flexibility"/>
    <x v="358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Monitored bi-directional standardization"/>
    <x v="359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Stand-alone grid-enabled leverage"/>
    <x v="36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Assimilated regional groupware"/>
    <x v="36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Up-sized 24hour instruction set"/>
    <x v="361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Right-sized web-enabled intranet"/>
    <x v="62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Expanded needs-based orchestration"/>
    <x v="362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Organic system-worthy orchestration"/>
    <x v="98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Inverse static standardization"/>
    <x v="105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Synchronized motivating solution"/>
    <x v="1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Open-source 4thgeneration open system"/>
    <x v="363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Decentralized context-sensitive superstructure"/>
    <x v="364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Compatible 5thgeneration concept"/>
    <x v="91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Virtual systemic intranet"/>
    <x v="173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Optimized systemic algorithm"/>
    <x v="1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Customizable homogeneous firmware"/>
    <x v="365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Front-line cohesive extranet"/>
    <x v="168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Distributed holistic neural-net"/>
    <x v="42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Devolved client-server monitoring"/>
    <x v="49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Seamless directional capacity"/>
    <x v="19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Polarized actuating implementation"/>
    <x v="136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Front-line disintermediate hub"/>
    <x v="92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Decentralized 4thgeneration challenge"/>
    <x v="46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Reverse-engineered composite hierarchy"/>
    <x v="366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Programmable tangible ability"/>
    <x v="14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onfigurable full-range emulation"/>
    <x v="243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Total real-time hardware"/>
    <x v="367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Profound system-worthy functionalities"/>
    <x v="368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Cloned hybrid focus group"/>
    <x v="369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Ergonomic dedicated focus group"/>
    <x v="71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Realigned zero administration paradigm"/>
    <x v="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Open-source multi-tasking methodology"/>
    <x v="37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Object-based attitude-oriented analyzer"/>
    <x v="251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Cross-platform tertiary hub"/>
    <x v="371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Seamless clear-thinking artificial intelligence"/>
    <x v="251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Centralized tangible success"/>
    <x v="372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Customer-focused multimedia methodology"/>
    <x v="2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Visionary maximized Local Area Network"/>
    <x v="19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Secured bifurcated intranet"/>
    <x v="12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Grass-roots 4thgeneration product"/>
    <x v="122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Reduced next generation info-mediaries"/>
    <x v="333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Customizable full-range artificial intelligence"/>
    <x v="8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Programmable leadingedge contingency"/>
    <x v="126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ulti-layered global groupware"/>
    <x v="35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Switchable methodical superstructure"/>
    <x v="373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Expanded even-keeled portal"/>
    <x v="374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Advanced modular moderator"/>
    <x v="22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Reverse-engineered well-modulated ability"/>
    <x v="36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Expanded optimal pricing structure"/>
    <x v="111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Down-sized uniform ability"/>
    <x v="35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Multi-layered upward-trending conglomeration"/>
    <x v="251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Open-architected systematic intranet"/>
    <x v="375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Proactive 24hour frame"/>
    <x v="376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Exclusive fresh-thinking model"/>
    <x v="7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Business-focused encompassing intranet"/>
    <x v="141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Optional 6thgeneration access"/>
    <x v="377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Realigned web-enabled functionalities"/>
    <x v="378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Enterprise-wide multimedia software"/>
    <x v="2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Versatile mission-critical knowledgebase"/>
    <x v="3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ulti-lateral object-oriented open system"/>
    <x v="36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Visionary system-worthy attitude"/>
    <x v="379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Synergized content-based hierarchy"/>
    <x v="48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Business-focused 24hour access"/>
    <x v="38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Automated hybrid orchestration"/>
    <x v="144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Exclusive 5thgeneration leverage"/>
    <x v="3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Grass-roots zero administration alliance"/>
    <x v="211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Proactive heuristic orchestration"/>
    <x v="106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Function-based systematic Graphical User Interface"/>
    <x v="41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Extended zero administration software"/>
    <x v="381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ulti-tiered discrete support"/>
    <x v="83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Phased system-worthy conglomeration"/>
    <x v="98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Balanced mobile alliance"/>
    <x v="272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Reactive solution-oriented groupware"/>
    <x v="272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Exclusive bandwidth-monitored orchestration"/>
    <x v="61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Intuitive exuding initiative"/>
    <x v="22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Streamlined needs-based knowledge user"/>
    <x v="35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Automated system-worthy structure"/>
    <x v="382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Secured clear-thinking intranet"/>
    <x v="7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Cloned actuating architecture"/>
    <x v="383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Down-sized needs-based task-force"/>
    <x v="133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Extended responsive Internet solution"/>
    <x v="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Universal value-added moderator"/>
    <x v="136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Sharable motivating emulation"/>
    <x v="306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Networked web-enabled product"/>
    <x v="53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Advanced dedicated encoding"/>
    <x v="384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Stand-alone multi-state project"/>
    <x v="6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Customizable bi-directional monitoring"/>
    <x v="81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Profit-focused motivating function"/>
    <x v="1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Proactive systemic firmware"/>
    <x v="241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Grass-roots upward-trending installation"/>
    <x v="385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Virtual heuristic hub"/>
    <x v="386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Customizable leadingedge model"/>
    <x v="196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Upgradable uniform service-desk"/>
    <x v="26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Inverse client-driven product"/>
    <x v="36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Managed bandwidth-monitored system engine"/>
    <x v="65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Advanced transitional help-desk"/>
    <x v="61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De-engineered disintermediate encryption"/>
    <x v="316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Upgradable attitude-oriented project"/>
    <x v="387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Fundamental zero tolerance alliance"/>
    <x v="73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Devolved 24hour forecast"/>
    <x v="388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User-centric attitude-oriented intranet"/>
    <x v="333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elf-enabling 5thgeneration paradigm"/>
    <x v="36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Persistent 3rdgeneration moratorium"/>
    <x v="389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Cross-platform empowering project"/>
    <x v="39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Polarized user-facing interface"/>
    <x v="92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Customer-focused non-volatile framework"/>
    <x v="151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Synchronized multimedia frame"/>
    <x v="391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Open-architected stable algorithm"/>
    <x v="202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Cross-platform optimizing website"/>
    <x v="81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Public-key actuating projection"/>
    <x v="392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Implemented intangible instruction set"/>
    <x v="135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Cross-group interactive architecture"/>
    <x v="251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Centralized asymmetric framework"/>
    <x v="135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Down-sized systematic utilization"/>
    <x v="71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Profound fault-tolerant model"/>
    <x v="393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Multi-channeled bi-directional moratorium"/>
    <x v="313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Object-based content-based ability"/>
    <x v="42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Progressive coherent secured line"/>
    <x v="394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Synchronized directional capability"/>
    <x v="136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Cross-platform composite migration"/>
    <x v="25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Operative local pricing structure"/>
    <x v="395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Optional web-enabled extranet"/>
    <x v="118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Reduced 6thgeneration intranet"/>
    <x v="22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Networked disintermediate leverage"/>
    <x v="65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Optional optimal website"/>
    <x v="47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Stand-alone asynchronous functionalities"/>
    <x v="143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Profound full-range open system"/>
    <x v="75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Optional tangible utilization"/>
    <x v="4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eamless maximized product"/>
    <x v="74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Devolved tertiary time-frame"/>
    <x v="396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Centralized regional function"/>
    <x v="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User-friendly high-level initiative"/>
    <x v="173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everse-engineered zero-defect infrastructure"/>
    <x v="8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Stand-alone background customer loyalty"/>
    <x v="55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Business-focused discrete software"/>
    <x v="97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Advanced intermediate Graphic Interface"/>
    <x v="62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Adaptive holistic hub"/>
    <x v="31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Automated uniform concept"/>
    <x v="31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Enhanced regional flexibility"/>
    <x v="5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Public-key bottom-line algorithm"/>
    <x v="397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Multi-layered intangible instruction set"/>
    <x v="33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Fundamental methodical emulation"/>
    <x v="398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Expanded value-added hardware"/>
    <x v="221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Diverse high-level attitude"/>
    <x v="17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sionary 24hour analyzer"/>
    <x v="17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Centralized bandwidth-monitored leverage"/>
    <x v="25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Ergonomic mission-critical moratorium"/>
    <x v="173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Front-line intermediate moderator"/>
    <x v="399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Automated local secured line"/>
    <x v="31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Integrated bandwidth-monitored alliance"/>
    <x v="2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Cross-group heuristic forecast"/>
    <x v="42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Extended impactful secured line"/>
    <x v="7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Distributed optimizing protocol"/>
    <x v="4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Secured well-modulated system engine"/>
    <x v="178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Streamlined national benchmark"/>
    <x v="401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Open-architected 24/7 infrastructure"/>
    <x v="136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Digitized 6thgeneration Local Area Network"/>
    <x v="54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Innovative actuating artificial intelligence"/>
    <x v="173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Cross-platform reciprocal budgetary management"/>
    <x v="143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Vision-oriented scalable portal"/>
    <x v="103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Persevering zero administration knowledge user"/>
    <x v="319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Front-line bottom-line Graphic Interface"/>
    <x v="402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Synergized fault-tolerant hierarchy"/>
    <x v="403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Expanded asynchronous groupware"/>
    <x v="85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Expanded fault-tolerant emulation"/>
    <x v="19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Future-proofed 24hour model"/>
    <x v="404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Optimized didactic intranet"/>
    <x v="32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Right-sized dedicated standardization"/>
    <x v="405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Vision-oriented high-level extranet"/>
    <x v="33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Organized scalable initiative"/>
    <x v="106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Enhanced regional moderator"/>
    <x v="406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Automated even-keeled emulation"/>
    <x v="14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Reverse-engineered multi-tasking product"/>
    <x v="42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De-engineered next generation parallelism"/>
    <x v="35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Intuitive cohesive groupware"/>
    <x v="35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Up-sized high-level access"/>
    <x v="407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Phased empowering success"/>
    <x v="67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Distributed actuating project"/>
    <x v="53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Robust motivating orchestration"/>
    <x v="17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Vision-oriented uniform instruction set"/>
    <x v="313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Cross-group upward-trending hierarchy"/>
    <x v="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Object-based needs-based info-mediaries"/>
    <x v="46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Open-source reciprocal standardization"/>
    <x v="7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Secured well-modulated projection"/>
    <x v="408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Multi-channeled secondary middleware"/>
    <x v="409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Horizontal clear-thinking framework"/>
    <x v="41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Profound composite core"/>
    <x v="166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Programmable disintermediate matrices"/>
    <x v="98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Realigned 5thgeneration knowledge user"/>
    <x v="22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ulti-layered upward-trending groupware"/>
    <x v="19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Re-contextualized leadingedge firmware"/>
    <x v="22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Devolved disintermediate analyzer"/>
    <x v="35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Profound disintermediate open system"/>
    <x v="26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Automated reciprocal protocol"/>
    <x v="1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Automated static workforce"/>
    <x v="3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Horizontal attitude-oriented help-desk"/>
    <x v="411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Versatile 5thgeneration matrices"/>
    <x v="412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Cross-platform next generation service-desk"/>
    <x v="73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Front-line web-enabled installation"/>
    <x v="26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Multi-channeled responsive product"/>
    <x v="413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Adaptive demand-driven encryption"/>
    <x v="106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Re-engineered client-driven knowledge user"/>
    <x v="414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Compatible logistical paradigm"/>
    <x v="53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Intuitive value-added installation"/>
    <x v="369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Managed discrete parallelism"/>
    <x v="415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Implemented tangible approach"/>
    <x v="58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Re-engineered encompassing definition"/>
    <x v="111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Multi-lateral uniform collaboration"/>
    <x v="416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Enterprise-wide foreground paradigm"/>
    <x v="5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Stand-alone incremental parallelism"/>
    <x v="67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Persevering 5thgeneration throughput"/>
    <x v="396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Implemented object-oriented synergy"/>
    <x v="417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Balanced demand-driven definition"/>
    <x v="126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Customer-focused mobile Graphic Interface"/>
    <x v="74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Horizontal secondary interface"/>
    <x v="418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Virtual analyzing collaboration"/>
    <x v="37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Multi-tiered explicit focus group"/>
    <x v="419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Multi-layered systematic knowledgebase"/>
    <x v="75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Reverse-engineered uniform knowledge user"/>
    <x v="306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ecured dynamic capacity"/>
    <x v="36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Devolved foreground throughput"/>
    <x v="42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Synchronized demand-driven infrastructure"/>
    <x v="162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Realigned discrete structure"/>
    <x v="46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Progressive grid-enabled website"/>
    <x v="141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Organic cohesive neural-net"/>
    <x v="12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Integrated demand-driven info-mediaries"/>
    <x v="421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Reverse-engineered client-server extranet"/>
    <x v="174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Organized discrete encoding"/>
    <x v="35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Balanced regional flexibility"/>
    <x v="422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Implemented multimedia time-frame"/>
    <x v="33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Enhanced uniform service-desk"/>
    <x v="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Versatile bottom-line definition"/>
    <x v="36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Integrated bifurcated software"/>
    <x v="1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Assimilated next generation instruction set"/>
    <x v="423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Digitized foreground array"/>
    <x v="191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Re-engineered clear-thinking project"/>
    <x v="58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Implemented even-keeled standardization"/>
    <x v="2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Quality-focused asymmetric adapter"/>
    <x v="14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Networked intangible help-desk"/>
    <x v="424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Synchronized attitude-oriented frame"/>
    <x v="37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Proactive incremental architecture"/>
    <x v="425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loned responsive standardization"/>
    <x v="306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Reduced bifurcated pricing structure"/>
    <x v="37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e-engineered asymmetric challenge"/>
    <x v="426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Diverse client-driven conglomeration"/>
    <x v="33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Configurable upward-trending solution"/>
    <x v="427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Persistent bandwidth-monitored framework"/>
    <x v="41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Polarized discrete product"/>
    <x v="136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Seamless dynamic website"/>
    <x v="167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Extended multimedia firmware"/>
    <x v="428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Versatile directional project"/>
    <x v="98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Profound directional knowledge user"/>
    <x v="429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Ameliorated logistical capability"/>
    <x v="43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Sharable discrete definition"/>
    <x v="12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User-friendly next generation core"/>
    <x v="431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Profit-focused empowering system engine"/>
    <x v="162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Synchronized cohesive encoding"/>
    <x v="251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Synergistic dynamic utilization"/>
    <x v="44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Triple-buffered bi-directional model"/>
    <x v="225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Polarized tertiary function"/>
    <x v="2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Configurable fault-tolerant structure"/>
    <x v="26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Digitized 24/7 budgetary management"/>
    <x v="58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Stand-alone zero tolerance algorithm"/>
    <x v="173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Implemented tangible support"/>
    <x v="432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Reactive radical framework"/>
    <x v="8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Object-based full-range knowledge user"/>
    <x v="55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Enhanced composite contingency"/>
    <x v="1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Cloned fresh-thinking model"/>
    <x v="409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Total dedicated benchmark"/>
    <x v="243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Streamlined human-resource Graphic Interface"/>
    <x v="75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Upgradable analyzing core"/>
    <x v="34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Profound exuding pricing structure"/>
    <x v="433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Horizontal optimizing model"/>
    <x v="103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Synchronized fault-tolerant algorithm"/>
    <x v="168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Streamlined 5thgeneration intranet"/>
    <x v="83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Cross-group clear-thinking task-force"/>
    <x v="434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Public-key bandwidth-monitored intranet"/>
    <x v="184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Upgradable clear-thinking hardware"/>
    <x v="136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Integrated holistic paradigm"/>
    <x v="151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Seamless clear-thinking conglomeration"/>
    <x v="291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Persistent content-based methodology"/>
    <x v="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Re-engineered 24hour matrix"/>
    <x v="435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Virtual multi-tasking core"/>
    <x v="436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Streamlined fault-tolerant conglomeration"/>
    <x v="88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Enterprise-wide client-driven policy"/>
    <x v="142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Function-based next generation emulation"/>
    <x v="31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Re-engineered composite focus group"/>
    <x v="437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Profound mission-critical function"/>
    <x v="122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De-engineered zero-defect open system"/>
    <x v="65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Operative hybrid utilization"/>
    <x v="438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Function-based interactive matrix"/>
    <x v="2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Optimized content-based collaboration"/>
    <x v="57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User-centric cohesive policy"/>
    <x v="136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Ergonomic methodical hub"/>
    <x v="291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Devolved disintermediate encryption"/>
    <x v="41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Phased clear-thinking policy"/>
    <x v="196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Seamless solution-oriented capacity"/>
    <x v="12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Organized human-resource attitude"/>
    <x v="439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Open-architected disintermediate budgetary management"/>
    <x v="166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Multi-lateral radical solution"/>
    <x v="58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Inverse context-sensitive info-mediaries"/>
    <x v="309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Versatile neutral workforce"/>
    <x v="135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Multi-tiered systematic knowledge user"/>
    <x v="44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Programmable multi-state algorithm"/>
    <x v="441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Multi-channeled reciprocal interface"/>
    <x v="126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Right-sized maximized migration"/>
    <x v="91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Self-enabling value-added artificial intelligence"/>
    <x v="22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Vision-oriented interactive solution"/>
    <x v="26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Fundamental user-facing productivity"/>
    <x v="67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Innovative well-modulated capability"/>
    <x v="138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Universal fault-tolerant orchestration"/>
    <x v="442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Grass-roots executive synergy"/>
    <x v="313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Multi-layered optimal application"/>
    <x v="44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usiness-focused full-range core"/>
    <x v="443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Exclusive system-worthy Graphic Interface"/>
    <x v="191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Enhanced optimal ability"/>
    <x v="305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Optional zero administration neural-net"/>
    <x v="75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Ameliorated foreground focus group"/>
    <x v="8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Triple-buffered multi-tasking matrices"/>
    <x v="151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Versatile dedicated migration"/>
    <x v="166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Devolved foreground customer loyalty"/>
    <x v="75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educed reciprocal focus group"/>
    <x v="122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Networked global migration"/>
    <x v="33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De-engineered even-keeled definition"/>
    <x v="122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Implemented bi-directional flexibility"/>
    <x v="444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Vision-oriented scalable definition"/>
    <x v="238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Future-proofed upward-trending migration"/>
    <x v="47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Right-sized full-range throughput"/>
    <x v="4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Polarized composite customer loyalty"/>
    <x v="445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Expanded eco-centric policy"/>
    <x v="446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30"/>
    <n v="20"/>
    <n v="1"/>
    <n v="51"/>
    <n v="58.82352941176471"/>
    <n v="0.58823529411764708"/>
    <n v="39.215686274509807"/>
    <n v="0.39215686274509809"/>
    <n v="1.9607843137254901"/>
    <n v="1.9607843137254902E-2"/>
  </r>
  <r>
    <x v="1"/>
    <n v="191"/>
    <n v="38"/>
    <n v="2"/>
    <n v="231"/>
    <n v="82.683982683982677"/>
    <n v="0.82683982683982682"/>
    <n v="16.450216450216452"/>
    <n v="0.16450216450216451"/>
    <n v="0.86580086580086579"/>
    <n v="8.658008658008658E-3"/>
  </r>
  <r>
    <x v="2"/>
    <n v="164"/>
    <n v="126"/>
    <n v="25"/>
    <n v="315"/>
    <n v="52.06349206349207"/>
    <n v="0.52063492063492067"/>
    <n v="40"/>
    <n v="0.4"/>
    <n v="7.9365079365079358"/>
    <n v="7.9365079365079361E-2"/>
  </r>
  <r>
    <x v="3"/>
    <n v="4"/>
    <n v="5"/>
    <n v="0"/>
    <n v="9"/>
    <n v="44.444444444444443"/>
    <n v="0.44444444444444442"/>
    <n v="55.555555555555557"/>
    <n v="0.55555555555555558"/>
    <n v="0"/>
    <n v="0"/>
  </r>
  <r>
    <x v="4"/>
    <n v="10"/>
    <n v="0"/>
    <n v="0"/>
    <n v="10"/>
    <n v="100"/>
    <n v="1"/>
    <n v="0"/>
    <n v="0"/>
    <n v="0"/>
    <n v="0"/>
  </r>
  <r>
    <x v="5"/>
    <n v="7"/>
    <n v="0"/>
    <n v="0"/>
    <n v="7"/>
    <n v="100"/>
    <n v="1"/>
    <n v="0"/>
    <n v="0"/>
    <n v="0"/>
    <n v="0"/>
  </r>
  <r>
    <x v="6"/>
    <n v="11"/>
    <n v="3"/>
    <n v="0"/>
    <n v="14"/>
    <n v="78.571428571428569"/>
    <n v="0.7857142857142857"/>
    <n v="21.428571428571427"/>
    <n v="0.21428571428571427"/>
    <n v="0"/>
    <n v="0"/>
  </r>
  <r>
    <x v="7"/>
    <n v="7"/>
    <n v="0"/>
    <n v="0"/>
    <n v="7"/>
    <n v="100"/>
    <n v="1"/>
    <n v="0"/>
    <n v="0"/>
    <n v="0"/>
    <n v="0"/>
  </r>
  <r>
    <x v="8"/>
    <n v="8"/>
    <n v="3"/>
    <n v="1"/>
    <n v="12"/>
    <n v="66.666666666666657"/>
    <n v="0.66666666666666652"/>
    <n v="25"/>
    <n v="0.25"/>
    <n v="8.3333333333333321"/>
    <n v="8.3333333333333315E-2"/>
  </r>
  <r>
    <x v="9"/>
    <n v="11"/>
    <n v="3"/>
    <n v="0"/>
    <n v="14"/>
    <n v="78.571428571428569"/>
    <n v="0.7857142857142857"/>
    <n v="21.428571428571427"/>
    <n v="0.21428571428571427"/>
    <n v="0"/>
    <n v="0"/>
  </r>
  <r>
    <x v="10"/>
    <n v="8"/>
    <n v="3"/>
    <n v="0"/>
    <n v="11"/>
    <n v="72.727272727272734"/>
    <n v="0.72727272727272729"/>
    <n v="27.27272727272727"/>
    <n v="0.27272727272727271"/>
    <n v="0"/>
    <n v="0"/>
  </r>
  <r>
    <x v="11"/>
    <n v="114"/>
    <n v="163"/>
    <n v="28"/>
    <n v="305"/>
    <n v="37.377049180327873"/>
    <n v="0.3737704918032787"/>
    <n v="53.442622950819676"/>
    <n v="0.53442622950819674"/>
    <n v="9.1803278688524586"/>
    <n v="9.180327868852458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E8F94-71F5-6D4F-830D-590532FE62CE}" name="PivotTable4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5" firstHeaderRow="1" firstDataRow="2" firstDataCol="1" rowPageCount="1" colPageCount="1"/>
  <pivotFields count="16"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Parent Category" fld="14" subtotal="count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DA26A4-1699-EE44-ABCD-C59824A19323}" name="PivotTable5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F30" firstHeaderRow="1" firstDataRow="2" firstDataCol="1" rowPageCount="2" colPageCount="1"/>
  <pivotFields count="16"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4" subtotal="count" baseField="0" baseItem="0"/>
  </dataFields>
  <chartFormats count="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1111B-7F11-8343-9808-D5683AC61396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0">
    <pivotField showAll="0"/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Date Created Conversion" fld="1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CE2516-8662-8A49-9DDC-A305073D935E}" name="PivotTable3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0:D33" firstHeaderRow="0" firstDataRow="1" firstDataCol="1"/>
  <pivotFields count="11">
    <pivotField axis="axisRow" showAll="0" sortType="ascending">
      <items count="14">
        <item x="0"/>
        <item x="1"/>
        <item x="3"/>
        <item x="4"/>
        <item x="5"/>
        <item x="6"/>
        <item x="7"/>
        <item x="8"/>
        <item x="9"/>
        <item x="10"/>
        <item x="2"/>
        <item x="11"/>
        <item m="1" x="12"/>
        <item t="default"/>
      </items>
    </pivotField>
    <pivotField showAll="0"/>
    <pivotField showAll="0"/>
    <pivotField showAll="0"/>
    <pivotField showAll="0"/>
    <pivotField numFmtId="1" showAll="0"/>
    <pivotField dataField="1" numFmtId="9" showAll="0"/>
    <pivotField numFmtId="1" showAll="0"/>
    <pivotField dataField="1" numFmtId="9" showAll="0"/>
    <pivotField numFmtId="1" showAll="0"/>
    <pivotField dataField="1"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sful" fld="6" baseField="0" baseItem="0"/>
    <dataField name="Sum of Percentage Failed" fld="8" baseField="0" baseItem="0"/>
    <dataField name="Sum of Percentage Canceled" fld="10" baseField="0" baseItem="0"/>
  </dataFields>
  <formats count="4">
    <format dxfId="9">
      <pivotArea dataOnly="0" outline="0" fieldPosition="0">
        <references count="1">
          <reference field="4294967294" count="1">
            <x v="0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dataOnly="0" outline="0" fieldPosition="0">
        <references count="1">
          <reference field="4294967294" count="1">
            <x v="2"/>
          </reference>
        </references>
      </pivotArea>
    </format>
    <format dxfId="6">
      <pivotArea dataOnly="0" labelOnly="1" fieldPosition="0">
        <references count="1">
          <reference field="0" count="0"/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5E659C-760C-9F42-84CA-2080D9195148}" name="Table1" displayName="Table1" ref="A1:P1001" totalsRowShown="0">
  <autoFilter ref="A1:P1001" xr:uid="{EF5E659C-760C-9F42-84CA-2080D9195148}"/>
  <tableColumns count="16">
    <tableColumn id="1" xr3:uid="{10AEB032-FE6B-A54D-AF58-9304EC362AF4}" name="blurb"/>
    <tableColumn id="2" xr3:uid="{F4596653-B08C-C146-A326-5B49A5D2F5F2}" name="goal" dataDxfId="10"/>
    <tableColumn id="3" xr3:uid="{FD1A04AA-8A49-6D45-8A72-83EAD48281A7}" name="pledged"/>
    <tableColumn id="4" xr3:uid="{BB118BC6-36C2-B541-B8C8-74B9ED0BAD6F}" name="Precent Funded"/>
    <tableColumn id="5" xr3:uid="{2EE6759D-2506-CC43-9704-D7FEC6D86A95}" name="outcome"/>
    <tableColumn id="6" xr3:uid="{EAC9EEAD-1889-E84D-8F1B-1AE264517B87}" name="backers_count"/>
    <tableColumn id="7" xr3:uid="{4687162D-F3EA-974F-BA38-F655A3EEE62C}" name="Average Donation"/>
    <tableColumn id="8" xr3:uid="{99877B61-8CF5-F947-9967-B92880D7258C}" name="country"/>
    <tableColumn id="9" xr3:uid="{FBFD9B18-468E-3248-B556-FC20C5534655}" name="currency"/>
    <tableColumn id="10" xr3:uid="{C2DBECAA-D43F-1848-BF31-8D4DC39C6E3B}" name="launched_at"/>
    <tableColumn id="11" xr3:uid="{9606FB49-6097-184A-B49A-7869F4D48FEF}" name="deadline"/>
    <tableColumn id="12" xr3:uid="{15DBACE6-AC46-D244-8E10-3C14AC643F1D}" name="staff_pick"/>
    <tableColumn id="13" xr3:uid="{A7C7E665-27CF-2244-989F-25505EAC4D31}" name="spotlight"/>
    <tableColumn id="14" xr3:uid="{4531DD9A-B643-9040-A626-710B1930AD81}" name="category &amp; sub-category"/>
    <tableColumn id="15" xr3:uid="{0965E6D8-466F-0E44-90A1-CB94C8B5D52A}" name="Parent Category"/>
    <tableColumn id="16" xr3:uid="{93BEA88C-7BC2-9443-A8D8-0E78773F8F35}" name="Sub-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42" workbookViewId="0">
      <selection activeCell="K82" sqref="K8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bestFit="1" customWidth="1"/>
    <col min="12" max="12" width="11.1640625" bestFit="1" customWidth="1"/>
    <col min="13" max="13" width="13.1640625" customWidth="1"/>
    <col min="14" max="14" width="21.83203125" bestFit="1" customWidth="1"/>
    <col min="15" max="15" width="19.33203125" style="8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3" si="0">(E2/D2)*100</f>
        <v>0</v>
      </c>
      <c r="G2" t="s">
        <v>14</v>
      </c>
      <c r="H2">
        <v>0</v>
      </c>
      <c r="I2" s="11">
        <f>IF(E2=0,0,(E2/H2))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si="0"/>
        <v>1040</v>
      </c>
      <c r="G3" t="s">
        <v>20</v>
      </c>
      <c r="H3">
        <v>158</v>
      </c>
      <c r="I3" s="5">
        <f t="shared" ref="I3:I4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(E4/D4)*100</f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ref="N4:N67" si="3">(((L4/60)/60)/24)+DATE(1970,1,1)</f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ref="F5:F68" si="4">(E5/D5)*100</f>
        <v>58.976190476190467</v>
      </c>
      <c r="G5" t="s">
        <v>14</v>
      </c>
      <c r="H5">
        <v>24</v>
      </c>
      <c r="I5" s="5">
        <f t="shared" ref="I5:I66" si="5">(E5/H5)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3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69.276315789473685</v>
      </c>
      <c r="G6" t="s">
        <v>14</v>
      </c>
      <c r="H6">
        <v>53</v>
      </c>
      <c r="I6" s="5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3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173.61842105263159</v>
      </c>
      <c r="G7" t="s">
        <v>20</v>
      </c>
      <c r="H7">
        <v>174</v>
      </c>
      <c r="I7" s="5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3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20.961538461538463</v>
      </c>
      <c r="G8" t="s">
        <v>14</v>
      </c>
      <c r="H8">
        <v>18</v>
      </c>
      <c r="I8" s="5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3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327.57777777777778</v>
      </c>
      <c r="G9" t="s">
        <v>20</v>
      </c>
      <c r="H9">
        <v>227</v>
      </c>
      <c r="I9" s="5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3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19.932788374205266</v>
      </c>
      <c r="G10" t="s">
        <v>47</v>
      </c>
      <c r="H10">
        <v>708</v>
      </c>
      <c r="I10" s="5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3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51.741935483870968</v>
      </c>
      <c r="G11" t="s">
        <v>14</v>
      </c>
      <c r="H11">
        <v>44</v>
      </c>
      <c r="I11" s="5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3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266.11538461538464</v>
      </c>
      <c r="G12" t="s">
        <v>20</v>
      </c>
      <c r="H12">
        <v>220</v>
      </c>
      <c r="I12" s="5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3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48.095238095238095</v>
      </c>
      <c r="G13" t="s">
        <v>14</v>
      </c>
      <c r="H13">
        <v>27</v>
      </c>
      <c r="I13" s="5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3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89.349206349206341</v>
      </c>
      <c r="G14" t="s">
        <v>14</v>
      </c>
      <c r="H14">
        <v>55</v>
      </c>
      <c r="I14" s="5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3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245.11904761904765</v>
      </c>
      <c r="G15" t="s">
        <v>20</v>
      </c>
      <c r="H15">
        <v>98</v>
      </c>
      <c r="I15" s="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3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66.769503546099301</v>
      </c>
      <c r="G16" t="s">
        <v>14</v>
      </c>
      <c r="H16">
        <v>200</v>
      </c>
      <c r="I16" s="5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3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47.307881773399011</v>
      </c>
      <c r="G17" t="s">
        <v>14</v>
      </c>
      <c r="H17">
        <v>452</v>
      </c>
      <c r="I17" s="5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3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649.47058823529414</v>
      </c>
      <c r="G18" t="s">
        <v>20</v>
      </c>
      <c r="H18">
        <v>100</v>
      </c>
      <c r="I18" s="5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3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159.39125295508273</v>
      </c>
      <c r="G19" t="s">
        <v>20</v>
      </c>
      <c r="H19">
        <v>1249</v>
      </c>
      <c r="I19" s="5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3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66.912087912087912</v>
      </c>
      <c r="G20" t="s">
        <v>74</v>
      </c>
      <c r="H20">
        <v>135</v>
      </c>
      <c r="I20" s="5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3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48.529600000000002</v>
      </c>
      <c r="G21" t="s">
        <v>14</v>
      </c>
      <c r="H21">
        <v>674</v>
      </c>
      <c r="I21" s="5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3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112.24279210925646</v>
      </c>
      <c r="G22" t="s">
        <v>20</v>
      </c>
      <c r="H22">
        <v>1396</v>
      </c>
      <c r="I22" s="5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3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40.992553191489364</v>
      </c>
      <c r="G23" t="s">
        <v>14</v>
      </c>
      <c r="H23">
        <v>558</v>
      </c>
      <c r="I23" s="5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3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128.07106598984771</v>
      </c>
      <c r="G24" t="s">
        <v>20</v>
      </c>
      <c r="H24">
        <v>890</v>
      </c>
      <c r="I24" s="5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3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332.04444444444448</v>
      </c>
      <c r="G25" t="s">
        <v>20</v>
      </c>
      <c r="H25">
        <v>142</v>
      </c>
      <c r="I25" s="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3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112.83225108225108</v>
      </c>
      <c r="G26" t="s">
        <v>20</v>
      </c>
      <c r="H26">
        <v>2673</v>
      </c>
      <c r="I26" s="5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3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216.43636363636364</v>
      </c>
      <c r="G27" t="s">
        <v>20</v>
      </c>
      <c r="H27">
        <v>163</v>
      </c>
      <c r="I27" s="5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3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48.199069767441863</v>
      </c>
      <c r="G28" t="s">
        <v>74</v>
      </c>
      <c r="H28">
        <v>1480</v>
      </c>
      <c r="I28" s="5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3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79.95</v>
      </c>
      <c r="G29" t="s">
        <v>14</v>
      </c>
      <c r="H29">
        <v>15</v>
      </c>
      <c r="I29" s="5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3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105.22553516819573</v>
      </c>
      <c r="G30" t="s">
        <v>20</v>
      </c>
      <c r="H30">
        <v>2220</v>
      </c>
      <c r="I30" s="5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3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328.89978213507629</v>
      </c>
      <c r="G31" t="s">
        <v>20</v>
      </c>
      <c r="H31">
        <v>1606</v>
      </c>
      <c r="I31" s="5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3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160.61111111111111</v>
      </c>
      <c r="G32" t="s">
        <v>20</v>
      </c>
      <c r="H32">
        <v>129</v>
      </c>
      <c r="I32" s="5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3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310</v>
      </c>
      <c r="G33" t="s">
        <v>20</v>
      </c>
      <c r="H33">
        <v>226</v>
      </c>
      <c r="I33" s="5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3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86.807920792079202</v>
      </c>
      <c r="G34" t="s">
        <v>14</v>
      </c>
      <c r="H34">
        <v>2307</v>
      </c>
      <c r="I34" s="5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3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377.82071713147411</v>
      </c>
      <c r="G35" t="s">
        <v>20</v>
      </c>
      <c r="H35">
        <v>5419</v>
      </c>
      <c r="I35" s="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3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150.80645161290323</v>
      </c>
      <c r="G36" t="s">
        <v>20</v>
      </c>
      <c r="H36">
        <v>165</v>
      </c>
      <c r="I36" s="5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3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150.30119521912351</v>
      </c>
      <c r="G37" t="s">
        <v>20</v>
      </c>
      <c r="H37">
        <v>1965</v>
      </c>
      <c r="I37" s="5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3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157.28571428571431</v>
      </c>
      <c r="G38" t="s">
        <v>20</v>
      </c>
      <c r="H38">
        <v>16</v>
      </c>
      <c r="I38" s="5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3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139.98765432098764</v>
      </c>
      <c r="G39" t="s">
        <v>20</v>
      </c>
      <c r="H39">
        <v>107</v>
      </c>
      <c r="I39" s="5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3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325.32258064516128</v>
      </c>
      <c r="G40" t="s">
        <v>20</v>
      </c>
      <c r="H40">
        <v>134</v>
      </c>
      <c r="I40" s="5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3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50.777777777777779</v>
      </c>
      <c r="G41" t="s">
        <v>14</v>
      </c>
      <c r="H41">
        <v>88</v>
      </c>
      <c r="I41" s="5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3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169.06818181818181</v>
      </c>
      <c r="G42" t="s">
        <v>20</v>
      </c>
      <c r="H42">
        <v>198</v>
      </c>
      <c r="I42" s="5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3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212.92857142857144</v>
      </c>
      <c r="G43" t="s">
        <v>20</v>
      </c>
      <c r="H43">
        <v>111</v>
      </c>
      <c r="I43" s="5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3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443.94444444444446</v>
      </c>
      <c r="G44" t="s">
        <v>20</v>
      </c>
      <c r="H44">
        <v>222</v>
      </c>
      <c r="I44" s="5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3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185.9390243902439</v>
      </c>
      <c r="G45" t="s">
        <v>20</v>
      </c>
      <c r="H45">
        <v>6212</v>
      </c>
      <c r="I45" s="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3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658.8125</v>
      </c>
      <c r="G46" t="s">
        <v>20</v>
      </c>
      <c r="H46">
        <v>98</v>
      </c>
      <c r="I46" s="5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3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47.684210526315788</v>
      </c>
      <c r="G47" t="s">
        <v>14</v>
      </c>
      <c r="H47">
        <v>48</v>
      </c>
      <c r="I47" s="5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3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114.78378378378378</v>
      </c>
      <c r="G48" t="s">
        <v>20</v>
      </c>
      <c r="H48">
        <v>92</v>
      </c>
      <c r="I48" s="5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3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475.26666666666665</v>
      </c>
      <c r="G49" t="s">
        <v>20</v>
      </c>
      <c r="H49">
        <v>149</v>
      </c>
      <c r="I49" s="5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3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386.97297297297297</v>
      </c>
      <c r="G50" t="s">
        <v>20</v>
      </c>
      <c r="H50">
        <v>2431</v>
      </c>
      <c r="I50" s="5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3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189.625</v>
      </c>
      <c r="G51" t="s">
        <v>20</v>
      </c>
      <c r="H51">
        <v>303</v>
      </c>
      <c r="I51" s="5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3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2</v>
      </c>
      <c r="G52" t="s">
        <v>14</v>
      </c>
      <c r="H52">
        <v>1</v>
      </c>
      <c r="I52" s="5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3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91.867805186590772</v>
      </c>
      <c r="G53" t="s">
        <v>14</v>
      </c>
      <c r="H53">
        <v>1467</v>
      </c>
      <c r="I53" s="5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3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34.152777777777779</v>
      </c>
      <c r="G54" t="s">
        <v>14</v>
      </c>
      <c r="H54">
        <v>75</v>
      </c>
      <c r="I54" s="5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3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140.40909090909091</v>
      </c>
      <c r="G55" t="s">
        <v>20</v>
      </c>
      <c r="H55">
        <v>209</v>
      </c>
      <c r="I55" s="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3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89.86666666666666</v>
      </c>
      <c r="G56" t="s">
        <v>14</v>
      </c>
      <c r="H56">
        <v>120</v>
      </c>
      <c r="I56" s="5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3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177.96969696969697</v>
      </c>
      <c r="G57" t="s">
        <v>20</v>
      </c>
      <c r="H57">
        <v>131</v>
      </c>
      <c r="I57" s="5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3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143.66249999999999</v>
      </c>
      <c r="G58" t="s">
        <v>20</v>
      </c>
      <c r="H58">
        <v>164</v>
      </c>
      <c r="I58" s="5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3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215.27586206896552</v>
      </c>
      <c r="G59" t="s">
        <v>20</v>
      </c>
      <c r="H59">
        <v>201</v>
      </c>
      <c r="I59" s="5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3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227.11111111111114</v>
      </c>
      <c r="G60" t="s">
        <v>20</v>
      </c>
      <c r="H60">
        <v>211</v>
      </c>
      <c r="I60" s="5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3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275.07142857142861</v>
      </c>
      <c r="G61" t="s">
        <v>20</v>
      </c>
      <c r="H61">
        <v>128</v>
      </c>
      <c r="I61" s="5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3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144.37048832271762</v>
      </c>
      <c r="G62" t="s">
        <v>20</v>
      </c>
      <c r="H62">
        <v>1600</v>
      </c>
      <c r="I62" s="5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3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92.74598393574297</v>
      </c>
      <c r="G63" t="s">
        <v>14</v>
      </c>
      <c r="H63">
        <v>2253</v>
      </c>
      <c r="I63" s="5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3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722.6</v>
      </c>
      <c r="G64" t="s">
        <v>20</v>
      </c>
      <c r="H64">
        <v>249</v>
      </c>
      <c r="I64" s="5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3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11.851063829787234</v>
      </c>
      <c r="G65" t="s">
        <v>14</v>
      </c>
      <c r="H65">
        <v>5</v>
      </c>
      <c r="I65" s="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3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97.642857142857139</v>
      </c>
      <c r="G66" t="s">
        <v>14</v>
      </c>
      <c r="H66">
        <v>38</v>
      </c>
      <c r="I66" s="5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3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236.14754098360655</v>
      </c>
      <c r="G67" t="s">
        <v>20</v>
      </c>
      <c r="H67">
        <v>236</v>
      </c>
      <c r="I67" s="5">
        <f t="shared" ref="I67:I130" si="6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3"/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ref="N68:N131" si="8">(((L68/60)/60)/24)+DATE(1970,1,1)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ref="F69:F132" si="9">(E69/D69)*100</f>
        <v>162.38567493112947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254.52631578947367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24.063291139240505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123.74140625000001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108.06666666666666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670.33333333333326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660.92857142857144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122.46153846153847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150.57731958762886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78.106590724165997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46.94736842105263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300.8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69.598615916955026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637.4545454545455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225.33928571428569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1497.3000000000002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37.590225563909776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132.36942675159236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131.22448979591837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167.63513513513513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61.984886649874063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260.75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252.58823529411765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78.615384615384613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48.404406999351913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258.875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60.548713235294116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303.68965517241378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112.99999999999999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217.37876614060258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926.69230769230762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33.692229038854805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196.7236842105263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1021.4444444444445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281.67567567567568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24.610000000000003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143.14010067114094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144.54411764705884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359.12820512820514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186.48571428571427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595.26666666666665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59.21153846153846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14.962780898876405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119.95602605863192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268.82978723404256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376.87878787878788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727.15789473684208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87.211757648470297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173.9387755102041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117.61111111111111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214.96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149.49667110519306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219.33995584988963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64.367690058479525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18.622397298818232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367.76923076923077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159.90566037735849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38.633185349611544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51.42151162790698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60.334277620396605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3.202693602693603</v>
      </c>
      <c r="G131" t="s">
        <v>74</v>
      </c>
      <c r="H131">
        <v>55</v>
      </c>
      <c r="I131" s="5">
        <f t="shared" ref="I131:I194" si="10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8"/>
        <v>42038.25</v>
      </c>
      <c r="O131" s="8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9"/>
        <v>155.46875</v>
      </c>
      <c r="G132" t="s">
        <v>20</v>
      </c>
      <c r="H132">
        <v>533</v>
      </c>
      <c r="I132" s="5">
        <f t="shared" si="10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ref="N132:N195" si="12">(((L132/60)/60)/24)+DATE(1970,1,1)</f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ref="F133:F196" si="13">(E133/D133)*100</f>
        <v>100.85974499089254</v>
      </c>
      <c r="G133" t="s">
        <v>20</v>
      </c>
      <c r="H133">
        <v>2443</v>
      </c>
      <c r="I133" s="5">
        <f t="shared" si="10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2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3"/>
        <v>116.18181818181819</v>
      </c>
      <c r="G134" t="s">
        <v>20</v>
      </c>
      <c r="H134">
        <v>89</v>
      </c>
      <c r="I134" s="5">
        <f t="shared" si="10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2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3"/>
        <v>310.77777777777777</v>
      </c>
      <c r="G135" t="s">
        <v>20</v>
      </c>
      <c r="H135">
        <v>159</v>
      </c>
      <c r="I135" s="5">
        <f t="shared" si="10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2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3"/>
        <v>89.73668341708543</v>
      </c>
      <c r="G136" t="s">
        <v>14</v>
      </c>
      <c r="H136">
        <v>940</v>
      </c>
      <c r="I136" s="5">
        <f t="shared" si="10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2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3"/>
        <v>71.27272727272728</v>
      </c>
      <c r="G137" t="s">
        <v>14</v>
      </c>
      <c r="H137">
        <v>117</v>
      </c>
      <c r="I137" s="5">
        <f t="shared" si="10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2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3"/>
        <v>3.2862318840579712</v>
      </c>
      <c r="G138" t="s">
        <v>74</v>
      </c>
      <c r="H138">
        <v>58</v>
      </c>
      <c r="I138" s="5">
        <f t="shared" si="10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2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3"/>
        <v>261.77777777777777</v>
      </c>
      <c r="G139" t="s">
        <v>20</v>
      </c>
      <c r="H139">
        <v>50</v>
      </c>
      <c r="I139" s="5">
        <f t="shared" si="10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2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3"/>
        <v>96</v>
      </c>
      <c r="G140" t="s">
        <v>14</v>
      </c>
      <c r="H140">
        <v>115</v>
      </c>
      <c r="I140" s="5">
        <f t="shared" si="10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2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3"/>
        <v>20.896851248642779</v>
      </c>
      <c r="G141" t="s">
        <v>14</v>
      </c>
      <c r="H141">
        <v>326</v>
      </c>
      <c r="I141" s="5">
        <f t="shared" si="10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2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3"/>
        <v>223.16363636363636</v>
      </c>
      <c r="G142" t="s">
        <v>20</v>
      </c>
      <c r="H142">
        <v>186</v>
      </c>
      <c r="I142" s="5">
        <f t="shared" si="10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2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3"/>
        <v>101.59097978227061</v>
      </c>
      <c r="G143" t="s">
        <v>20</v>
      </c>
      <c r="H143">
        <v>1071</v>
      </c>
      <c r="I143" s="5">
        <f t="shared" si="10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2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3"/>
        <v>230.03999999999996</v>
      </c>
      <c r="G144" t="s">
        <v>20</v>
      </c>
      <c r="H144">
        <v>117</v>
      </c>
      <c r="I144" s="5">
        <f t="shared" si="10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2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3"/>
        <v>135.59259259259261</v>
      </c>
      <c r="G145" t="s">
        <v>20</v>
      </c>
      <c r="H145">
        <v>70</v>
      </c>
      <c r="I145" s="5">
        <f t="shared" si="10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2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3"/>
        <v>129.1</v>
      </c>
      <c r="G146" t="s">
        <v>20</v>
      </c>
      <c r="H146">
        <v>135</v>
      </c>
      <c r="I146" s="5">
        <f t="shared" si="10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2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3"/>
        <v>236.512</v>
      </c>
      <c r="G147" t="s">
        <v>20</v>
      </c>
      <c r="H147">
        <v>768</v>
      </c>
      <c r="I147" s="5">
        <f t="shared" si="10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2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3"/>
        <v>17.25</v>
      </c>
      <c r="G148" t="s">
        <v>74</v>
      </c>
      <c r="H148">
        <v>51</v>
      </c>
      <c r="I148" s="5">
        <f t="shared" si="10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2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3"/>
        <v>112.49397590361446</v>
      </c>
      <c r="G149" t="s">
        <v>20</v>
      </c>
      <c r="H149">
        <v>199</v>
      </c>
      <c r="I149" s="5">
        <f t="shared" si="10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2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3"/>
        <v>121.02150537634408</v>
      </c>
      <c r="G150" t="s">
        <v>20</v>
      </c>
      <c r="H150">
        <v>107</v>
      </c>
      <c r="I150" s="5">
        <f t="shared" si="10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2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3"/>
        <v>219.87096774193549</v>
      </c>
      <c r="G151" t="s">
        <v>20</v>
      </c>
      <c r="H151">
        <v>195</v>
      </c>
      <c r="I151" s="5">
        <f t="shared" si="10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2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3"/>
        <v>1</v>
      </c>
      <c r="G152" t="s">
        <v>14</v>
      </c>
      <c r="H152">
        <v>1</v>
      </c>
      <c r="I152" s="5">
        <f t="shared" si="10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2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3"/>
        <v>64.166909620991248</v>
      </c>
      <c r="G153" t="s">
        <v>14</v>
      </c>
      <c r="H153">
        <v>1467</v>
      </c>
      <c r="I153" s="5">
        <f t="shared" si="10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2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3"/>
        <v>423.06746987951806</v>
      </c>
      <c r="G154" t="s">
        <v>20</v>
      </c>
      <c r="H154">
        <v>3376</v>
      </c>
      <c r="I154" s="5">
        <f t="shared" si="10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2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3"/>
        <v>92.984160506863773</v>
      </c>
      <c r="G155" t="s">
        <v>14</v>
      </c>
      <c r="H155">
        <v>5681</v>
      </c>
      <c r="I155" s="5">
        <f t="shared" si="10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2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3"/>
        <v>58.756567425569173</v>
      </c>
      <c r="G156" t="s">
        <v>14</v>
      </c>
      <c r="H156">
        <v>1059</v>
      </c>
      <c r="I156" s="5">
        <f t="shared" si="10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2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3"/>
        <v>65.022222222222226</v>
      </c>
      <c r="G157" t="s">
        <v>14</v>
      </c>
      <c r="H157">
        <v>1194</v>
      </c>
      <c r="I157" s="5">
        <f t="shared" si="10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2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3"/>
        <v>73.939560439560438</v>
      </c>
      <c r="G158" t="s">
        <v>74</v>
      </c>
      <c r="H158">
        <v>379</v>
      </c>
      <c r="I158" s="5">
        <f t="shared" si="10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2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3"/>
        <v>52.666666666666664</v>
      </c>
      <c r="G159" t="s">
        <v>14</v>
      </c>
      <c r="H159">
        <v>30</v>
      </c>
      <c r="I159" s="5">
        <f t="shared" si="10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2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3"/>
        <v>220.95238095238096</v>
      </c>
      <c r="G160" t="s">
        <v>20</v>
      </c>
      <c r="H160">
        <v>41</v>
      </c>
      <c r="I160" s="5">
        <f t="shared" si="10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2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3"/>
        <v>100.01150627615063</v>
      </c>
      <c r="G161" t="s">
        <v>20</v>
      </c>
      <c r="H161">
        <v>1821</v>
      </c>
      <c r="I161" s="5">
        <f t="shared" si="10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2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3"/>
        <v>162.3125</v>
      </c>
      <c r="G162" t="s">
        <v>20</v>
      </c>
      <c r="H162">
        <v>164</v>
      </c>
      <c r="I162" s="5">
        <f t="shared" si="10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2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3"/>
        <v>78.181818181818187</v>
      </c>
      <c r="G163" t="s">
        <v>14</v>
      </c>
      <c r="H163">
        <v>75</v>
      </c>
      <c r="I163" s="5">
        <f t="shared" si="10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2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3"/>
        <v>149.73770491803279</v>
      </c>
      <c r="G164" t="s">
        <v>20</v>
      </c>
      <c r="H164">
        <v>157</v>
      </c>
      <c r="I164" s="5">
        <f t="shared" si="10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2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3"/>
        <v>253.25714285714284</v>
      </c>
      <c r="G165" t="s">
        <v>20</v>
      </c>
      <c r="H165">
        <v>246</v>
      </c>
      <c r="I165" s="5">
        <f t="shared" si="10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2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3"/>
        <v>100.16943521594683</v>
      </c>
      <c r="G166" t="s">
        <v>20</v>
      </c>
      <c r="H166">
        <v>1396</v>
      </c>
      <c r="I166" s="5">
        <f t="shared" si="10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2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3"/>
        <v>121.99004424778761</v>
      </c>
      <c r="G167" t="s">
        <v>20</v>
      </c>
      <c r="H167">
        <v>2506</v>
      </c>
      <c r="I167" s="5">
        <f t="shared" si="10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2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3"/>
        <v>137.13265306122449</v>
      </c>
      <c r="G168" t="s">
        <v>20</v>
      </c>
      <c r="H168">
        <v>244</v>
      </c>
      <c r="I168" s="5">
        <f t="shared" si="10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2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3"/>
        <v>415.53846153846149</v>
      </c>
      <c r="G169" t="s">
        <v>20</v>
      </c>
      <c r="H169">
        <v>146</v>
      </c>
      <c r="I169" s="5">
        <f t="shared" si="10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2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3"/>
        <v>31.30913348946136</v>
      </c>
      <c r="G170" t="s">
        <v>14</v>
      </c>
      <c r="H170">
        <v>955</v>
      </c>
      <c r="I170" s="5">
        <f t="shared" si="10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2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3"/>
        <v>424.08154506437768</v>
      </c>
      <c r="G171" t="s">
        <v>20</v>
      </c>
      <c r="H171">
        <v>1267</v>
      </c>
      <c r="I171" s="5">
        <f t="shared" si="10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2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3"/>
        <v>2.93886230728336</v>
      </c>
      <c r="G172" t="s">
        <v>14</v>
      </c>
      <c r="H172">
        <v>67</v>
      </c>
      <c r="I172" s="5">
        <f t="shared" si="10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2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3"/>
        <v>10.63265306122449</v>
      </c>
      <c r="G173" t="s">
        <v>14</v>
      </c>
      <c r="H173">
        <v>5</v>
      </c>
      <c r="I173" s="5">
        <f t="shared" si="10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2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3"/>
        <v>82.875</v>
      </c>
      <c r="G174" t="s">
        <v>14</v>
      </c>
      <c r="H174">
        <v>26</v>
      </c>
      <c r="I174" s="5">
        <f t="shared" si="10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2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3"/>
        <v>163.01447776628748</v>
      </c>
      <c r="G175" t="s">
        <v>20</v>
      </c>
      <c r="H175">
        <v>1561</v>
      </c>
      <c r="I175" s="5">
        <f t="shared" si="10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2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3"/>
        <v>894.66666666666674</v>
      </c>
      <c r="G176" t="s">
        <v>20</v>
      </c>
      <c r="H176">
        <v>48</v>
      </c>
      <c r="I176" s="5">
        <f t="shared" si="10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2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3"/>
        <v>26.191501103752756</v>
      </c>
      <c r="G177" t="s">
        <v>14</v>
      </c>
      <c r="H177">
        <v>1130</v>
      </c>
      <c r="I177" s="5">
        <f t="shared" si="10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2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3"/>
        <v>74.834782608695647</v>
      </c>
      <c r="G178" t="s">
        <v>14</v>
      </c>
      <c r="H178">
        <v>782</v>
      </c>
      <c r="I178" s="5">
        <f t="shared" si="10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2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3"/>
        <v>416.47680412371136</v>
      </c>
      <c r="G179" t="s">
        <v>20</v>
      </c>
      <c r="H179">
        <v>2739</v>
      </c>
      <c r="I179" s="5">
        <f t="shared" si="10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2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3"/>
        <v>96.208333333333329</v>
      </c>
      <c r="G180" t="s">
        <v>14</v>
      </c>
      <c r="H180">
        <v>210</v>
      </c>
      <c r="I180" s="5">
        <f t="shared" si="10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2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3"/>
        <v>357.71910112359546</v>
      </c>
      <c r="G181" t="s">
        <v>20</v>
      </c>
      <c r="H181">
        <v>3537</v>
      </c>
      <c r="I181" s="5">
        <f t="shared" si="10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2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3"/>
        <v>308.45714285714286</v>
      </c>
      <c r="G182" t="s">
        <v>20</v>
      </c>
      <c r="H182">
        <v>2107</v>
      </c>
      <c r="I182" s="5">
        <f t="shared" si="10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2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3"/>
        <v>61.802325581395344</v>
      </c>
      <c r="G183" t="s">
        <v>14</v>
      </c>
      <c r="H183">
        <v>136</v>
      </c>
      <c r="I183" s="5">
        <f t="shared" si="10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2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3"/>
        <v>722.32472324723244</v>
      </c>
      <c r="G184" t="s">
        <v>20</v>
      </c>
      <c r="H184">
        <v>3318</v>
      </c>
      <c r="I184" s="5">
        <f t="shared" si="10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2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3"/>
        <v>69.117647058823522</v>
      </c>
      <c r="G185" t="s">
        <v>14</v>
      </c>
      <c r="H185">
        <v>86</v>
      </c>
      <c r="I185" s="5">
        <f t="shared" si="10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2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3"/>
        <v>293.05555555555554</v>
      </c>
      <c r="G186" t="s">
        <v>20</v>
      </c>
      <c r="H186">
        <v>340</v>
      </c>
      <c r="I186" s="5">
        <f t="shared" si="10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2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3"/>
        <v>71.8</v>
      </c>
      <c r="G187" t="s">
        <v>14</v>
      </c>
      <c r="H187">
        <v>19</v>
      </c>
      <c r="I187" s="5">
        <f t="shared" si="10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2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3"/>
        <v>31.934684684684683</v>
      </c>
      <c r="G188" t="s">
        <v>14</v>
      </c>
      <c r="H188">
        <v>886</v>
      </c>
      <c r="I188" s="5">
        <f t="shared" si="10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2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3"/>
        <v>229.87375415282392</v>
      </c>
      <c r="G189" t="s">
        <v>20</v>
      </c>
      <c r="H189">
        <v>1442</v>
      </c>
      <c r="I189" s="5">
        <f t="shared" si="10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2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3"/>
        <v>32.012195121951223</v>
      </c>
      <c r="G190" t="s">
        <v>14</v>
      </c>
      <c r="H190">
        <v>35</v>
      </c>
      <c r="I190" s="5">
        <f t="shared" si="10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2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3"/>
        <v>23.525352848928385</v>
      </c>
      <c r="G191" t="s">
        <v>74</v>
      </c>
      <c r="H191">
        <v>441</v>
      </c>
      <c r="I191" s="5">
        <f t="shared" si="10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2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3"/>
        <v>68.594594594594597</v>
      </c>
      <c r="G192" t="s">
        <v>14</v>
      </c>
      <c r="H192">
        <v>24</v>
      </c>
      <c r="I192" s="5">
        <f t="shared" si="10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2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3"/>
        <v>37.952380952380956</v>
      </c>
      <c r="G193" t="s">
        <v>14</v>
      </c>
      <c r="H193">
        <v>86</v>
      </c>
      <c r="I193" s="5">
        <f t="shared" si="10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2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3"/>
        <v>19.992957746478872</v>
      </c>
      <c r="G194" t="s">
        <v>14</v>
      </c>
      <c r="H194">
        <v>243</v>
      </c>
      <c r="I194" s="5">
        <f t="shared" si="10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2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3"/>
        <v>45.636363636363633</v>
      </c>
      <c r="G195" t="s">
        <v>14</v>
      </c>
      <c r="H195">
        <v>65</v>
      </c>
      <c r="I195" s="5">
        <f t="shared" ref="I195:I258" si="14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2"/>
        <v>43198.208333333328</v>
      </c>
      <c r="O195" s="8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3"/>
        <v>122.7605633802817</v>
      </c>
      <c r="G196" t="s">
        <v>20</v>
      </c>
      <c r="H196">
        <v>126</v>
      </c>
      <c r="I196" s="5">
        <f t="shared" si="14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ref="N196:N259" si="16">(((L196/60)/60)/24)+DATE(1970,1,1)</f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ref="F197:F260" si="17">(E197/D197)*100</f>
        <v>361.75316455696202</v>
      </c>
      <c r="G197" t="s">
        <v>20</v>
      </c>
      <c r="H197">
        <v>524</v>
      </c>
      <c r="I197" s="5">
        <f t="shared" si="14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6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7"/>
        <v>63.146341463414636</v>
      </c>
      <c r="G198" t="s">
        <v>14</v>
      </c>
      <c r="H198">
        <v>100</v>
      </c>
      <c r="I198" s="5">
        <f t="shared" si="14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6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7"/>
        <v>298.20475319926874</v>
      </c>
      <c r="G199" t="s">
        <v>20</v>
      </c>
      <c r="H199">
        <v>1989</v>
      </c>
      <c r="I199" s="5">
        <f t="shared" si="14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6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7"/>
        <v>9.5585443037974684</v>
      </c>
      <c r="G200" t="s">
        <v>14</v>
      </c>
      <c r="H200">
        <v>168</v>
      </c>
      <c r="I200" s="5">
        <f t="shared" si="14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6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7"/>
        <v>53.777777777777779</v>
      </c>
      <c r="G201" t="s">
        <v>14</v>
      </c>
      <c r="H201">
        <v>13</v>
      </c>
      <c r="I201" s="5">
        <f t="shared" si="14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6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7"/>
        <v>2</v>
      </c>
      <c r="G202" t="s">
        <v>14</v>
      </c>
      <c r="H202">
        <v>1</v>
      </c>
      <c r="I202" s="5">
        <f t="shared" si="14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6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7"/>
        <v>681.19047619047615</v>
      </c>
      <c r="G203" t="s">
        <v>20</v>
      </c>
      <c r="H203">
        <v>157</v>
      </c>
      <c r="I203" s="5">
        <f t="shared" si="14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6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7"/>
        <v>78.831325301204828</v>
      </c>
      <c r="G204" t="s">
        <v>74</v>
      </c>
      <c r="H204">
        <v>82</v>
      </c>
      <c r="I204" s="5">
        <f t="shared" si="14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6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7"/>
        <v>134.40792216817235</v>
      </c>
      <c r="G205" t="s">
        <v>20</v>
      </c>
      <c r="H205">
        <v>4498</v>
      </c>
      <c r="I205" s="5">
        <f t="shared" si="14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6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7"/>
        <v>3.3719999999999999</v>
      </c>
      <c r="G206" t="s">
        <v>14</v>
      </c>
      <c r="H206">
        <v>40</v>
      </c>
      <c r="I206" s="5">
        <f t="shared" si="14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6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7"/>
        <v>431.84615384615387</v>
      </c>
      <c r="G207" t="s">
        <v>20</v>
      </c>
      <c r="H207">
        <v>80</v>
      </c>
      <c r="I207" s="5">
        <f t="shared" si="14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6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7"/>
        <v>38.844444444444441</v>
      </c>
      <c r="G208" t="s">
        <v>74</v>
      </c>
      <c r="H208">
        <v>57</v>
      </c>
      <c r="I208" s="5">
        <f t="shared" si="14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6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7"/>
        <v>425.7</v>
      </c>
      <c r="G209" t="s">
        <v>20</v>
      </c>
      <c r="H209">
        <v>43</v>
      </c>
      <c r="I209" s="5">
        <f t="shared" si="14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6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7"/>
        <v>101.12239715591672</v>
      </c>
      <c r="G210" t="s">
        <v>20</v>
      </c>
      <c r="H210">
        <v>2053</v>
      </c>
      <c r="I210" s="5">
        <f t="shared" si="14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6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7"/>
        <v>21.188688946015425</v>
      </c>
      <c r="G211" t="s">
        <v>47</v>
      </c>
      <c r="H211">
        <v>808</v>
      </c>
      <c r="I211" s="5">
        <f t="shared" si="14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6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7"/>
        <v>67.425531914893625</v>
      </c>
      <c r="G212" t="s">
        <v>14</v>
      </c>
      <c r="H212">
        <v>226</v>
      </c>
      <c r="I212" s="5">
        <f t="shared" si="14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6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7"/>
        <v>94.923371647509583</v>
      </c>
      <c r="G213" t="s">
        <v>14</v>
      </c>
      <c r="H213">
        <v>1625</v>
      </c>
      <c r="I213" s="5">
        <f t="shared" si="14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6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7"/>
        <v>151.85185185185185</v>
      </c>
      <c r="G214" t="s">
        <v>20</v>
      </c>
      <c r="H214">
        <v>168</v>
      </c>
      <c r="I214" s="5">
        <f t="shared" si="14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6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7"/>
        <v>195.16382252559728</v>
      </c>
      <c r="G215" t="s">
        <v>20</v>
      </c>
      <c r="H215">
        <v>4289</v>
      </c>
      <c r="I215" s="5">
        <f t="shared" si="14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6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7"/>
        <v>1023.1428571428571</v>
      </c>
      <c r="G216" t="s">
        <v>20</v>
      </c>
      <c r="H216">
        <v>165</v>
      </c>
      <c r="I216" s="5">
        <f t="shared" si="14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6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7"/>
        <v>3.841836734693878</v>
      </c>
      <c r="G217" t="s">
        <v>14</v>
      </c>
      <c r="H217">
        <v>143</v>
      </c>
      <c r="I217" s="5">
        <f t="shared" si="14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6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7"/>
        <v>155.07066557107643</v>
      </c>
      <c r="G218" t="s">
        <v>20</v>
      </c>
      <c r="H218">
        <v>1815</v>
      </c>
      <c r="I218" s="5">
        <f t="shared" si="14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6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7"/>
        <v>44.753477588871718</v>
      </c>
      <c r="G219" t="s">
        <v>14</v>
      </c>
      <c r="H219">
        <v>934</v>
      </c>
      <c r="I219" s="5">
        <f t="shared" si="14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6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7"/>
        <v>215.94736842105263</v>
      </c>
      <c r="G220" t="s">
        <v>20</v>
      </c>
      <c r="H220">
        <v>397</v>
      </c>
      <c r="I220" s="5">
        <f t="shared" si="14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6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7"/>
        <v>332.12709832134288</v>
      </c>
      <c r="G221" t="s">
        <v>20</v>
      </c>
      <c r="H221">
        <v>1539</v>
      </c>
      <c r="I221" s="5">
        <f t="shared" si="14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6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7"/>
        <v>8.4430379746835449</v>
      </c>
      <c r="G222" t="s">
        <v>14</v>
      </c>
      <c r="H222">
        <v>17</v>
      </c>
      <c r="I222" s="5">
        <f t="shared" si="14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6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7"/>
        <v>98.625514403292186</v>
      </c>
      <c r="G223" t="s">
        <v>14</v>
      </c>
      <c r="H223">
        <v>2179</v>
      </c>
      <c r="I223" s="5">
        <f t="shared" si="14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6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7"/>
        <v>137.97916666666669</v>
      </c>
      <c r="G224" t="s">
        <v>20</v>
      </c>
      <c r="H224">
        <v>138</v>
      </c>
      <c r="I224" s="5">
        <f t="shared" si="14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6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7"/>
        <v>93.81099656357388</v>
      </c>
      <c r="G225" t="s">
        <v>14</v>
      </c>
      <c r="H225">
        <v>931</v>
      </c>
      <c r="I225" s="5">
        <f t="shared" si="14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6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7"/>
        <v>403.63930885529157</v>
      </c>
      <c r="G226" t="s">
        <v>20</v>
      </c>
      <c r="H226">
        <v>3594</v>
      </c>
      <c r="I226" s="5">
        <f t="shared" si="14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6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7"/>
        <v>260.1740412979351</v>
      </c>
      <c r="G227" t="s">
        <v>20</v>
      </c>
      <c r="H227">
        <v>5880</v>
      </c>
      <c r="I227" s="5">
        <f t="shared" si="14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6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7"/>
        <v>366.63333333333333</v>
      </c>
      <c r="G228" t="s">
        <v>20</v>
      </c>
      <c r="H228">
        <v>112</v>
      </c>
      <c r="I228" s="5">
        <f t="shared" si="14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6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7"/>
        <v>168.72085385878489</v>
      </c>
      <c r="G229" t="s">
        <v>20</v>
      </c>
      <c r="H229">
        <v>943</v>
      </c>
      <c r="I229" s="5">
        <f t="shared" si="14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6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7"/>
        <v>119.90717911530093</v>
      </c>
      <c r="G230" t="s">
        <v>20</v>
      </c>
      <c r="H230">
        <v>2468</v>
      </c>
      <c r="I230" s="5">
        <f t="shared" si="14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6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7"/>
        <v>193.68925233644859</v>
      </c>
      <c r="G231" t="s">
        <v>20</v>
      </c>
      <c r="H231">
        <v>2551</v>
      </c>
      <c r="I231" s="5">
        <f t="shared" si="14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6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7"/>
        <v>420.16666666666669</v>
      </c>
      <c r="G232" t="s">
        <v>20</v>
      </c>
      <c r="H232">
        <v>101</v>
      </c>
      <c r="I232" s="5">
        <f t="shared" si="14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6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7"/>
        <v>76.708333333333329</v>
      </c>
      <c r="G233" t="s">
        <v>74</v>
      </c>
      <c r="H233">
        <v>67</v>
      </c>
      <c r="I233" s="5">
        <f t="shared" si="14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6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7"/>
        <v>171.26470588235293</v>
      </c>
      <c r="G234" t="s">
        <v>20</v>
      </c>
      <c r="H234">
        <v>92</v>
      </c>
      <c r="I234" s="5">
        <f t="shared" si="14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6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7"/>
        <v>157.89473684210526</v>
      </c>
      <c r="G235" t="s">
        <v>20</v>
      </c>
      <c r="H235">
        <v>62</v>
      </c>
      <c r="I235" s="5">
        <f t="shared" si="14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6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7"/>
        <v>109.08</v>
      </c>
      <c r="G236" t="s">
        <v>20</v>
      </c>
      <c r="H236">
        <v>149</v>
      </c>
      <c r="I236" s="5">
        <f t="shared" si="14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6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7"/>
        <v>41.732558139534881</v>
      </c>
      <c r="G237" t="s">
        <v>14</v>
      </c>
      <c r="H237">
        <v>92</v>
      </c>
      <c r="I237" s="5">
        <f t="shared" si="14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6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7"/>
        <v>10.944303797468354</v>
      </c>
      <c r="G238" t="s">
        <v>14</v>
      </c>
      <c r="H238">
        <v>57</v>
      </c>
      <c r="I238" s="5">
        <f t="shared" si="14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6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7"/>
        <v>159.3763440860215</v>
      </c>
      <c r="G239" t="s">
        <v>20</v>
      </c>
      <c r="H239">
        <v>329</v>
      </c>
      <c r="I239" s="5">
        <f t="shared" si="14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6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7"/>
        <v>422.41666666666669</v>
      </c>
      <c r="G240" t="s">
        <v>20</v>
      </c>
      <c r="H240">
        <v>97</v>
      </c>
      <c r="I240" s="5">
        <f t="shared" si="14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6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7"/>
        <v>97.71875</v>
      </c>
      <c r="G241" t="s">
        <v>14</v>
      </c>
      <c r="H241">
        <v>41</v>
      </c>
      <c r="I241" s="5">
        <f t="shared" si="14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6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7"/>
        <v>418.78911564625849</v>
      </c>
      <c r="G242" t="s">
        <v>20</v>
      </c>
      <c r="H242">
        <v>1784</v>
      </c>
      <c r="I242" s="5">
        <f t="shared" si="14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6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7"/>
        <v>101.91632047477745</v>
      </c>
      <c r="G243" t="s">
        <v>20</v>
      </c>
      <c r="H243">
        <v>1684</v>
      </c>
      <c r="I243" s="5">
        <f t="shared" si="14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6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7"/>
        <v>127.72619047619047</v>
      </c>
      <c r="G244" t="s">
        <v>20</v>
      </c>
      <c r="H244">
        <v>250</v>
      </c>
      <c r="I244" s="5">
        <f t="shared" si="14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6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7"/>
        <v>445.21739130434781</v>
      </c>
      <c r="G245" t="s">
        <v>20</v>
      </c>
      <c r="H245">
        <v>238</v>
      </c>
      <c r="I245" s="5">
        <f t="shared" si="14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6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7"/>
        <v>569.71428571428578</v>
      </c>
      <c r="G246" t="s">
        <v>20</v>
      </c>
      <c r="H246">
        <v>53</v>
      </c>
      <c r="I246" s="5">
        <f t="shared" si="14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6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7"/>
        <v>509.34482758620686</v>
      </c>
      <c r="G247" t="s">
        <v>20</v>
      </c>
      <c r="H247">
        <v>214</v>
      </c>
      <c r="I247" s="5">
        <f t="shared" si="14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6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7"/>
        <v>325.5333333333333</v>
      </c>
      <c r="G248" t="s">
        <v>20</v>
      </c>
      <c r="H248">
        <v>222</v>
      </c>
      <c r="I248" s="5">
        <f t="shared" si="14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6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7"/>
        <v>932.61616161616166</v>
      </c>
      <c r="G249" t="s">
        <v>20</v>
      </c>
      <c r="H249">
        <v>1884</v>
      </c>
      <c r="I249" s="5">
        <f t="shared" si="14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6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7"/>
        <v>211.33870967741933</v>
      </c>
      <c r="G250" t="s">
        <v>20</v>
      </c>
      <c r="H250">
        <v>218</v>
      </c>
      <c r="I250" s="5">
        <f t="shared" si="14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6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7"/>
        <v>273.32520325203251</v>
      </c>
      <c r="G251" t="s">
        <v>20</v>
      </c>
      <c r="H251">
        <v>6465</v>
      </c>
      <c r="I251" s="5">
        <f t="shared" si="14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6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7"/>
        <v>3</v>
      </c>
      <c r="G252" t="s">
        <v>14</v>
      </c>
      <c r="H252">
        <v>1</v>
      </c>
      <c r="I252" s="5">
        <f t="shared" si="14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6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7"/>
        <v>54.084507042253513</v>
      </c>
      <c r="G253" t="s">
        <v>14</v>
      </c>
      <c r="H253">
        <v>101</v>
      </c>
      <c r="I253" s="5">
        <f t="shared" si="14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6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7"/>
        <v>626.29999999999995</v>
      </c>
      <c r="G254" t="s">
        <v>20</v>
      </c>
      <c r="H254">
        <v>59</v>
      </c>
      <c r="I254" s="5">
        <f t="shared" si="14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6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7"/>
        <v>89.021399176954731</v>
      </c>
      <c r="G255" t="s">
        <v>14</v>
      </c>
      <c r="H255">
        <v>1335</v>
      </c>
      <c r="I255" s="5">
        <f t="shared" si="14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6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7"/>
        <v>184.89130434782609</v>
      </c>
      <c r="G256" t="s">
        <v>20</v>
      </c>
      <c r="H256">
        <v>88</v>
      </c>
      <c r="I256" s="5">
        <f t="shared" si="14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6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7"/>
        <v>120.16770186335404</v>
      </c>
      <c r="G257" t="s">
        <v>20</v>
      </c>
      <c r="H257">
        <v>1697</v>
      </c>
      <c r="I257" s="5">
        <f t="shared" si="14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6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7"/>
        <v>23.390243902439025</v>
      </c>
      <c r="G258" t="s">
        <v>14</v>
      </c>
      <c r="H258">
        <v>15</v>
      </c>
      <c r="I258" s="5">
        <f t="shared" si="14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6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7"/>
        <v>146</v>
      </c>
      <c r="G259" t="s">
        <v>20</v>
      </c>
      <c r="H259">
        <v>92</v>
      </c>
      <c r="I259" s="5">
        <f t="shared" ref="I259:I322" si="18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16"/>
        <v>41338.25</v>
      </c>
      <c r="O259" s="8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7"/>
        <v>268.48</v>
      </c>
      <c r="G260" t="s">
        <v>20</v>
      </c>
      <c r="H260">
        <v>186</v>
      </c>
      <c r="I260" s="5">
        <f t="shared" si="18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ref="N260:N323" si="20">(((L260/60)/60)/24)+DATE(1970,1,1)</f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ref="F261:F324" si="21">(E261/D261)*100</f>
        <v>597.5</v>
      </c>
      <c r="G261" t="s">
        <v>20</v>
      </c>
      <c r="H261">
        <v>138</v>
      </c>
      <c r="I261" s="5">
        <f t="shared" si="18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0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1"/>
        <v>157.69841269841268</v>
      </c>
      <c r="G262" t="s">
        <v>20</v>
      </c>
      <c r="H262">
        <v>261</v>
      </c>
      <c r="I262" s="5">
        <f t="shared" si="18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0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1"/>
        <v>31.201660735468568</v>
      </c>
      <c r="G263" t="s">
        <v>14</v>
      </c>
      <c r="H263">
        <v>454</v>
      </c>
      <c r="I263" s="5">
        <f t="shared" si="18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0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1"/>
        <v>313.41176470588238</v>
      </c>
      <c r="G264" t="s">
        <v>20</v>
      </c>
      <c r="H264">
        <v>107</v>
      </c>
      <c r="I264" s="5">
        <f t="shared" si="18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0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1"/>
        <v>370.89655172413791</v>
      </c>
      <c r="G265" t="s">
        <v>20</v>
      </c>
      <c r="H265">
        <v>199</v>
      </c>
      <c r="I265" s="5">
        <f t="shared" si="18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0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1"/>
        <v>362.66447368421052</v>
      </c>
      <c r="G266" t="s">
        <v>20</v>
      </c>
      <c r="H266">
        <v>5512</v>
      </c>
      <c r="I266" s="5">
        <f t="shared" si="18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0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1"/>
        <v>123.08163265306122</v>
      </c>
      <c r="G267" t="s">
        <v>20</v>
      </c>
      <c r="H267">
        <v>86</v>
      </c>
      <c r="I267" s="5">
        <f t="shared" si="18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0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1"/>
        <v>76.766756032171585</v>
      </c>
      <c r="G268" t="s">
        <v>14</v>
      </c>
      <c r="H268">
        <v>3182</v>
      </c>
      <c r="I268" s="5">
        <f t="shared" si="18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0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1"/>
        <v>233.62012987012989</v>
      </c>
      <c r="G269" t="s">
        <v>20</v>
      </c>
      <c r="H269">
        <v>2768</v>
      </c>
      <c r="I269" s="5">
        <f t="shared" si="18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0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1"/>
        <v>180.53333333333333</v>
      </c>
      <c r="G270" t="s">
        <v>20</v>
      </c>
      <c r="H270">
        <v>48</v>
      </c>
      <c r="I270" s="5">
        <f t="shared" si="18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0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1"/>
        <v>252.62857142857143</v>
      </c>
      <c r="G271" t="s">
        <v>20</v>
      </c>
      <c r="H271">
        <v>87</v>
      </c>
      <c r="I271" s="5">
        <f t="shared" si="18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0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1"/>
        <v>27.176538240368025</v>
      </c>
      <c r="G272" t="s">
        <v>74</v>
      </c>
      <c r="H272">
        <v>1890</v>
      </c>
      <c r="I272" s="5">
        <f t="shared" si="18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0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1"/>
        <v>1.2706571242680547</v>
      </c>
      <c r="G273" t="s">
        <v>47</v>
      </c>
      <c r="H273">
        <v>61</v>
      </c>
      <c r="I273" s="5">
        <f t="shared" si="18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0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1"/>
        <v>304.0097847358121</v>
      </c>
      <c r="G274" t="s">
        <v>20</v>
      </c>
      <c r="H274">
        <v>1894</v>
      </c>
      <c r="I274" s="5">
        <f t="shared" si="18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0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1"/>
        <v>137.23076923076923</v>
      </c>
      <c r="G275" t="s">
        <v>20</v>
      </c>
      <c r="H275">
        <v>282</v>
      </c>
      <c r="I275" s="5">
        <f t="shared" si="18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0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1"/>
        <v>32.208333333333336</v>
      </c>
      <c r="G276" t="s">
        <v>14</v>
      </c>
      <c r="H276">
        <v>15</v>
      </c>
      <c r="I276" s="5">
        <f t="shared" si="18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0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1"/>
        <v>241.51282051282053</v>
      </c>
      <c r="G277" t="s">
        <v>20</v>
      </c>
      <c r="H277">
        <v>116</v>
      </c>
      <c r="I277" s="5">
        <f t="shared" si="18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0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1"/>
        <v>96.8</v>
      </c>
      <c r="G278" t="s">
        <v>14</v>
      </c>
      <c r="H278">
        <v>133</v>
      </c>
      <c r="I278" s="5">
        <f t="shared" si="18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0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1"/>
        <v>1066.4285714285716</v>
      </c>
      <c r="G279" t="s">
        <v>20</v>
      </c>
      <c r="H279">
        <v>83</v>
      </c>
      <c r="I279" s="5">
        <f t="shared" si="18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0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1"/>
        <v>325.88888888888891</v>
      </c>
      <c r="G280" t="s">
        <v>20</v>
      </c>
      <c r="H280">
        <v>91</v>
      </c>
      <c r="I280" s="5">
        <f t="shared" si="18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0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1"/>
        <v>170.70000000000002</v>
      </c>
      <c r="G281" t="s">
        <v>20</v>
      </c>
      <c r="H281">
        <v>546</v>
      </c>
      <c r="I281" s="5">
        <f t="shared" si="18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0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1"/>
        <v>581.44000000000005</v>
      </c>
      <c r="G282" t="s">
        <v>20</v>
      </c>
      <c r="H282">
        <v>393</v>
      </c>
      <c r="I282" s="5">
        <f t="shared" si="18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0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1"/>
        <v>91.520972644376897</v>
      </c>
      <c r="G283" t="s">
        <v>14</v>
      </c>
      <c r="H283">
        <v>2062</v>
      </c>
      <c r="I283" s="5">
        <f t="shared" si="18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0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1"/>
        <v>108.04761904761904</v>
      </c>
      <c r="G284" t="s">
        <v>20</v>
      </c>
      <c r="H284">
        <v>133</v>
      </c>
      <c r="I284" s="5">
        <f t="shared" si="18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0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1"/>
        <v>18.728395061728396</v>
      </c>
      <c r="G285" t="s">
        <v>14</v>
      </c>
      <c r="H285">
        <v>29</v>
      </c>
      <c r="I285" s="5">
        <f t="shared" si="18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0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1"/>
        <v>83.193877551020407</v>
      </c>
      <c r="G286" t="s">
        <v>14</v>
      </c>
      <c r="H286">
        <v>132</v>
      </c>
      <c r="I286" s="5">
        <f t="shared" si="18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0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1"/>
        <v>706.33333333333337</v>
      </c>
      <c r="G287" t="s">
        <v>20</v>
      </c>
      <c r="H287">
        <v>254</v>
      </c>
      <c r="I287" s="5">
        <f t="shared" si="18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0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1"/>
        <v>17.446030330062445</v>
      </c>
      <c r="G288" t="s">
        <v>74</v>
      </c>
      <c r="H288">
        <v>184</v>
      </c>
      <c r="I288" s="5">
        <f t="shared" si="18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0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1"/>
        <v>209.73015873015873</v>
      </c>
      <c r="G289" t="s">
        <v>20</v>
      </c>
      <c r="H289">
        <v>176</v>
      </c>
      <c r="I289" s="5">
        <f t="shared" si="18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0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1"/>
        <v>97.785714285714292</v>
      </c>
      <c r="G290" t="s">
        <v>14</v>
      </c>
      <c r="H290">
        <v>137</v>
      </c>
      <c r="I290" s="5">
        <f t="shared" si="18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0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1"/>
        <v>1684.25</v>
      </c>
      <c r="G291" t="s">
        <v>20</v>
      </c>
      <c r="H291">
        <v>337</v>
      </c>
      <c r="I291" s="5">
        <f t="shared" si="18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0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1"/>
        <v>54.402135231316727</v>
      </c>
      <c r="G292" t="s">
        <v>14</v>
      </c>
      <c r="H292">
        <v>908</v>
      </c>
      <c r="I292" s="5">
        <f t="shared" si="18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0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1"/>
        <v>456.61111111111109</v>
      </c>
      <c r="G293" t="s">
        <v>20</v>
      </c>
      <c r="H293">
        <v>107</v>
      </c>
      <c r="I293" s="5">
        <f t="shared" si="18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0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1"/>
        <v>9.8219178082191778</v>
      </c>
      <c r="G294" t="s">
        <v>14</v>
      </c>
      <c r="H294">
        <v>10</v>
      </c>
      <c r="I294" s="5">
        <f t="shared" si="18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0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1"/>
        <v>16.384615384615383</v>
      </c>
      <c r="G295" t="s">
        <v>74</v>
      </c>
      <c r="H295">
        <v>32</v>
      </c>
      <c r="I295" s="5">
        <f t="shared" si="18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0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1"/>
        <v>1339.6666666666667</v>
      </c>
      <c r="G296" t="s">
        <v>20</v>
      </c>
      <c r="H296">
        <v>183</v>
      </c>
      <c r="I296" s="5">
        <f t="shared" si="18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0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1"/>
        <v>35.650077760497666</v>
      </c>
      <c r="G297" t="s">
        <v>14</v>
      </c>
      <c r="H297">
        <v>1910</v>
      </c>
      <c r="I297" s="5">
        <f t="shared" si="18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0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1"/>
        <v>54.950819672131146</v>
      </c>
      <c r="G298" t="s">
        <v>14</v>
      </c>
      <c r="H298">
        <v>38</v>
      </c>
      <c r="I298" s="5">
        <f t="shared" si="18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0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1"/>
        <v>94.236111111111114</v>
      </c>
      <c r="G299" t="s">
        <v>14</v>
      </c>
      <c r="H299">
        <v>104</v>
      </c>
      <c r="I299" s="5">
        <f t="shared" si="18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0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1"/>
        <v>143.91428571428571</v>
      </c>
      <c r="G300" t="s">
        <v>20</v>
      </c>
      <c r="H300">
        <v>72</v>
      </c>
      <c r="I300" s="5">
        <f t="shared" si="18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0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1"/>
        <v>51.421052631578945</v>
      </c>
      <c r="G301" t="s">
        <v>14</v>
      </c>
      <c r="H301">
        <v>49</v>
      </c>
      <c r="I301" s="5">
        <f t="shared" si="18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0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1"/>
        <v>5</v>
      </c>
      <c r="G302" t="s">
        <v>14</v>
      </c>
      <c r="H302">
        <v>1</v>
      </c>
      <c r="I302" s="5">
        <f t="shared" si="18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0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1"/>
        <v>1344.6666666666667</v>
      </c>
      <c r="G303" t="s">
        <v>20</v>
      </c>
      <c r="H303">
        <v>295</v>
      </c>
      <c r="I303" s="5">
        <f t="shared" si="18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0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1"/>
        <v>31.844940867279899</v>
      </c>
      <c r="G304" t="s">
        <v>14</v>
      </c>
      <c r="H304">
        <v>245</v>
      </c>
      <c r="I304" s="5">
        <f t="shared" si="18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0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1"/>
        <v>82.617647058823536</v>
      </c>
      <c r="G305" t="s">
        <v>14</v>
      </c>
      <c r="H305">
        <v>32</v>
      </c>
      <c r="I305" s="5">
        <f t="shared" si="18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0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1"/>
        <v>546.14285714285722</v>
      </c>
      <c r="G306" t="s">
        <v>20</v>
      </c>
      <c r="H306">
        <v>142</v>
      </c>
      <c r="I306" s="5">
        <f t="shared" si="18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0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1"/>
        <v>286.21428571428572</v>
      </c>
      <c r="G307" t="s">
        <v>20</v>
      </c>
      <c r="H307">
        <v>85</v>
      </c>
      <c r="I307" s="5">
        <f t="shared" si="18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0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1"/>
        <v>7.9076923076923071</v>
      </c>
      <c r="G308" t="s">
        <v>14</v>
      </c>
      <c r="H308">
        <v>7</v>
      </c>
      <c r="I308" s="5">
        <f t="shared" si="18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0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1"/>
        <v>132.13677811550153</v>
      </c>
      <c r="G309" t="s">
        <v>20</v>
      </c>
      <c r="H309">
        <v>659</v>
      </c>
      <c r="I309" s="5">
        <f t="shared" si="18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0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1"/>
        <v>74.077834179357026</v>
      </c>
      <c r="G310" t="s">
        <v>14</v>
      </c>
      <c r="H310">
        <v>803</v>
      </c>
      <c r="I310" s="5">
        <f t="shared" si="18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0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1"/>
        <v>75.292682926829272</v>
      </c>
      <c r="G311" t="s">
        <v>74</v>
      </c>
      <c r="H311">
        <v>75</v>
      </c>
      <c r="I311" s="5">
        <f t="shared" si="18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0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1"/>
        <v>20.333333333333332</v>
      </c>
      <c r="G312" t="s">
        <v>14</v>
      </c>
      <c r="H312">
        <v>16</v>
      </c>
      <c r="I312" s="5">
        <f t="shared" si="18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0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1"/>
        <v>203.36507936507937</v>
      </c>
      <c r="G313" t="s">
        <v>20</v>
      </c>
      <c r="H313">
        <v>121</v>
      </c>
      <c r="I313" s="5">
        <f t="shared" si="18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0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1"/>
        <v>310.2284263959391</v>
      </c>
      <c r="G314" t="s">
        <v>20</v>
      </c>
      <c r="H314">
        <v>3742</v>
      </c>
      <c r="I314" s="5">
        <f t="shared" si="18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0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1"/>
        <v>395.31818181818181</v>
      </c>
      <c r="G315" t="s">
        <v>20</v>
      </c>
      <c r="H315">
        <v>223</v>
      </c>
      <c r="I315" s="5">
        <f t="shared" si="18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0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1"/>
        <v>294.71428571428572</v>
      </c>
      <c r="G316" t="s">
        <v>20</v>
      </c>
      <c r="H316">
        <v>133</v>
      </c>
      <c r="I316" s="5">
        <f t="shared" si="18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0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1"/>
        <v>33.89473684210526</v>
      </c>
      <c r="G317" t="s">
        <v>14</v>
      </c>
      <c r="H317">
        <v>31</v>
      </c>
      <c r="I317" s="5">
        <f t="shared" si="18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0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1"/>
        <v>66.677083333333329</v>
      </c>
      <c r="G318" t="s">
        <v>14</v>
      </c>
      <c r="H318">
        <v>108</v>
      </c>
      <c r="I318" s="5">
        <f t="shared" si="18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0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1"/>
        <v>19.227272727272727</v>
      </c>
      <c r="G319" t="s">
        <v>14</v>
      </c>
      <c r="H319">
        <v>30</v>
      </c>
      <c r="I319" s="5">
        <f t="shared" si="18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0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1"/>
        <v>15.842105263157894</v>
      </c>
      <c r="G320" t="s">
        <v>14</v>
      </c>
      <c r="H320">
        <v>17</v>
      </c>
      <c r="I320" s="5">
        <f t="shared" si="18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0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1"/>
        <v>38.702380952380956</v>
      </c>
      <c r="G321" t="s">
        <v>74</v>
      </c>
      <c r="H321">
        <v>64</v>
      </c>
      <c r="I321" s="5">
        <f t="shared" si="18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0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1"/>
        <v>9.5876777251184837</v>
      </c>
      <c r="G322" t="s">
        <v>14</v>
      </c>
      <c r="H322">
        <v>80</v>
      </c>
      <c r="I322" s="5">
        <f t="shared" si="18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0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1"/>
        <v>94.144366197183089</v>
      </c>
      <c r="G323" t="s">
        <v>14</v>
      </c>
      <c r="H323">
        <v>2468</v>
      </c>
      <c r="I323" s="5">
        <f t="shared" ref="I323:I386" si="22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20"/>
        <v>40634.208333333336</v>
      </c>
      <c r="O323" s="8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1"/>
        <v>166.56234096692114</v>
      </c>
      <c r="G324" t="s">
        <v>20</v>
      </c>
      <c r="H324">
        <v>5168</v>
      </c>
      <c r="I324" s="5">
        <f t="shared" si="22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ref="N324:N387" si="24">(((L324/60)/60)/24)+DATE(1970,1,1)</f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ref="F325:F388" si="25">(E325/D325)*100</f>
        <v>24.134831460674157</v>
      </c>
      <c r="G325" t="s">
        <v>14</v>
      </c>
      <c r="H325">
        <v>26</v>
      </c>
      <c r="I325" s="5">
        <f t="shared" si="22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4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5"/>
        <v>164.05633802816902</v>
      </c>
      <c r="G326" t="s">
        <v>20</v>
      </c>
      <c r="H326">
        <v>307</v>
      </c>
      <c r="I326" s="5">
        <f t="shared" si="22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4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5"/>
        <v>90.723076923076931</v>
      </c>
      <c r="G327" t="s">
        <v>14</v>
      </c>
      <c r="H327">
        <v>73</v>
      </c>
      <c r="I327" s="5">
        <f t="shared" si="22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4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5"/>
        <v>46.194444444444443</v>
      </c>
      <c r="G328" t="s">
        <v>14</v>
      </c>
      <c r="H328">
        <v>128</v>
      </c>
      <c r="I328" s="5">
        <f t="shared" si="22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4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5"/>
        <v>38.53846153846154</v>
      </c>
      <c r="G329" t="s">
        <v>14</v>
      </c>
      <c r="H329">
        <v>33</v>
      </c>
      <c r="I329" s="5">
        <f t="shared" si="22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4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5"/>
        <v>133.56231003039514</v>
      </c>
      <c r="G330" t="s">
        <v>20</v>
      </c>
      <c r="H330">
        <v>2441</v>
      </c>
      <c r="I330" s="5">
        <f t="shared" si="22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4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5"/>
        <v>22.896588486140725</v>
      </c>
      <c r="G331" t="s">
        <v>47</v>
      </c>
      <c r="H331">
        <v>211</v>
      </c>
      <c r="I331" s="5">
        <f t="shared" si="22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4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5"/>
        <v>184.95548961424333</v>
      </c>
      <c r="G332" t="s">
        <v>20</v>
      </c>
      <c r="H332">
        <v>1385</v>
      </c>
      <c r="I332" s="5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4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5"/>
        <v>443.72727272727275</v>
      </c>
      <c r="G333" t="s">
        <v>20</v>
      </c>
      <c r="H333">
        <v>190</v>
      </c>
      <c r="I333" s="5">
        <f t="shared" si="22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4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5"/>
        <v>199.9806763285024</v>
      </c>
      <c r="G334" t="s">
        <v>20</v>
      </c>
      <c r="H334">
        <v>470</v>
      </c>
      <c r="I334" s="5">
        <f t="shared" si="22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4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5"/>
        <v>123.95833333333333</v>
      </c>
      <c r="G335" t="s">
        <v>20</v>
      </c>
      <c r="H335">
        <v>253</v>
      </c>
      <c r="I335" s="5">
        <f t="shared" si="22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4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5"/>
        <v>186.61329305135951</v>
      </c>
      <c r="G336" t="s">
        <v>20</v>
      </c>
      <c r="H336">
        <v>1113</v>
      </c>
      <c r="I336" s="5">
        <f t="shared" si="22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4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5"/>
        <v>114.28538550057536</v>
      </c>
      <c r="G337" t="s">
        <v>20</v>
      </c>
      <c r="H337">
        <v>2283</v>
      </c>
      <c r="I337" s="5">
        <f t="shared" si="22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4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5"/>
        <v>97.032531824611041</v>
      </c>
      <c r="G338" t="s">
        <v>14</v>
      </c>
      <c r="H338">
        <v>1072</v>
      </c>
      <c r="I338" s="5">
        <f t="shared" si="22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4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5"/>
        <v>122.81904761904762</v>
      </c>
      <c r="G339" t="s">
        <v>20</v>
      </c>
      <c r="H339">
        <v>1095</v>
      </c>
      <c r="I339" s="5">
        <f t="shared" si="22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4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5"/>
        <v>179.14326647564468</v>
      </c>
      <c r="G340" t="s">
        <v>20</v>
      </c>
      <c r="H340">
        <v>1690</v>
      </c>
      <c r="I340" s="5">
        <f t="shared" si="22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4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5"/>
        <v>79.951577402787962</v>
      </c>
      <c r="G341" t="s">
        <v>74</v>
      </c>
      <c r="H341">
        <v>1297</v>
      </c>
      <c r="I341" s="5">
        <f t="shared" si="22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4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5"/>
        <v>94.242587601078171</v>
      </c>
      <c r="G342" t="s">
        <v>14</v>
      </c>
      <c r="H342">
        <v>393</v>
      </c>
      <c r="I342" s="5">
        <f t="shared" si="22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4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5"/>
        <v>84.669291338582681</v>
      </c>
      <c r="G343" t="s">
        <v>14</v>
      </c>
      <c r="H343">
        <v>1257</v>
      </c>
      <c r="I343" s="5">
        <f t="shared" si="22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4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5"/>
        <v>66.521920668058456</v>
      </c>
      <c r="G344" t="s">
        <v>14</v>
      </c>
      <c r="H344">
        <v>328</v>
      </c>
      <c r="I344" s="5">
        <f t="shared" si="22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4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5"/>
        <v>53.922222222222224</v>
      </c>
      <c r="G345" t="s">
        <v>14</v>
      </c>
      <c r="H345">
        <v>147</v>
      </c>
      <c r="I345" s="5">
        <f t="shared" si="22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4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5"/>
        <v>41.983299595141702</v>
      </c>
      <c r="G346" t="s">
        <v>14</v>
      </c>
      <c r="H346">
        <v>830</v>
      </c>
      <c r="I346" s="5">
        <f t="shared" si="22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4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5"/>
        <v>14.69479695431472</v>
      </c>
      <c r="G347" t="s">
        <v>14</v>
      </c>
      <c r="H347">
        <v>331</v>
      </c>
      <c r="I347" s="5">
        <f t="shared" si="22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4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5"/>
        <v>34.475000000000001</v>
      </c>
      <c r="G348" t="s">
        <v>14</v>
      </c>
      <c r="H348">
        <v>25</v>
      </c>
      <c r="I348" s="5">
        <f t="shared" si="22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4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5"/>
        <v>1400.7777777777778</v>
      </c>
      <c r="G349" t="s">
        <v>20</v>
      </c>
      <c r="H349">
        <v>191</v>
      </c>
      <c r="I349" s="5">
        <f t="shared" si="22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4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5"/>
        <v>71.770351758793964</v>
      </c>
      <c r="G350" t="s">
        <v>14</v>
      </c>
      <c r="H350">
        <v>3483</v>
      </c>
      <c r="I350" s="5">
        <f t="shared" si="22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4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5"/>
        <v>53.074115044247783</v>
      </c>
      <c r="G351" t="s">
        <v>14</v>
      </c>
      <c r="H351">
        <v>923</v>
      </c>
      <c r="I351" s="5">
        <f t="shared" si="22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4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5"/>
        <v>5</v>
      </c>
      <c r="G352" t="s">
        <v>14</v>
      </c>
      <c r="H352">
        <v>1</v>
      </c>
      <c r="I352" s="5">
        <f t="shared" si="22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4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5"/>
        <v>127.70715249662618</v>
      </c>
      <c r="G353" t="s">
        <v>20</v>
      </c>
      <c r="H353">
        <v>2013</v>
      </c>
      <c r="I353" s="5">
        <f t="shared" si="22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4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5"/>
        <v>34.892857142857139</v>
      </c>
      <c r="G354" t="s">
        <v>14</v>
      </c>
      <c r="H354">
        <v>33</v>
      </c>
      <c r="I354" s="5">
        <f t="shared" si="22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4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5"/>
        <v>410.59821428571428</v>
      </c>
      <c r="G355" t="s">
        <v>20</v>
      </c>
      <c r="H355">
        <v>1703</v>
      </c>
      <c r="I355" s="5">
        <f t="shared" si="22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4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5"/>
        <v>123.73770491803278</v>
      </c>
      <c r="G356" t="s">
        <v>20</v>
      </c>
      <c r="H356">
        <v>80</v>
      </c>
      <c r="I356" s="5">
        <f t="shared" si="22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4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5"/>
        <v>58.973684210526315</v>
      </c>
      <c r="G357" t="s">
        <v>47</v>
      </c>
      <c r="H357">
        <v>86</v>
      </c>
      <c r="I357" s="5">
        <f t="shared" si="22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4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5"/>
        <v>36.892473118279568</v>
      </c>
      <c r="G358" t="s">
        <v>14</v>
      </c>
      <c r="H358">
        <v>40</v>
      </c>
      <c r="I358" s="5">
        <f t="shared" si="22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4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5"/>
        <v>184.91304347826087</v>
      </c>
      <c r="G359" t="s">
        <v>20</v>
      </c>
      <c r="H359">
        <v>41</v>
      </c>
      <c r="I359" s="5">
        <f t="shared" si="22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4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5"/>
        <v>11.814432989690722</v>
      </c>
      <c r="G360" t="s">
        <v>14</v>
      </c>
      <c r="H360">
        <v>23</v>
      </c>
      <c r="I360" s="5">
        <f t="shared" si="22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4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5"/>
        <v>298.7</v>
      </c>
      <c r="G361" t="s">
        <v>20</v>
      </c>
      <c r="H361">
        <v>187</v>
      </c>
      <c r="I361" s="5">
        <f t="shared" si="22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4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5"/>
        <v>226.35175879396985</v>
      </c>
      <c r="G362" t="s">
        <v>20</v>
      </c>
      <c r="H362">
        <v>2875</v>
      </c>
      <c r="I362" s="5">
        <f t="shared" si="22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4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5"/>
        <v>173.56363636363636</v>
      </c>
      <c r="G363" t="s">
        <v>20</v>
      </c>
      <c r="H363">
        <v>88</v>
      </c>
      <c r="I363" s="5">
        <f t="shared" si="22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4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5"/>
        <v>371.75675675675677</v>
      </c>
      <c r="G364" t="s">
        <v>20</v>
      </c>
      <c r="H364">
        <v>191</v>
      </c>
      <c r="I364" s="5">
        <f t="shared" si="22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4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5"/>
        <v>160.19230769230771</v>
      </c>
      <c r="G365" t="s">
        <v>20</v>
      </c>
      <c r="H365">
        <v>139</v>
      </c>
      <c r="I365" s="5">
        <f t="shared" si="22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4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5"/>
        <v>1616.3333333333335</v>
      </c>
      <c r="G366" t="s">
        <v>20</v>
      </c>
      <c r="H366">
        <v>186</v>
      </c>
      <c r="I366" s="5">
        <f t="shared" si="22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4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5"/>
        <v>733.4375</v>
      </c>
      <c r="G367" t="s">
        <v>20</v>
      </c>
      <c r="H367">
        <v>112</v>
      </c>
      <c r="I367" s="5">
        <f t="shared" si="22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4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5"/>
        <v>592.11111111111109</v>
      </c>
      <c r="G368" t="s">
        <v>20</v>
      </c>
      <c r="H368">
        <v>101</v>
      </c>
      <c r="I368" s="5">
        <f t="shared" si="22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4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5"/>
        <v>18.888888888888889</v>
      </c>
      <c r="G369" t="s">
        <v>14</v>
      </c>
      <c r="H369">
        <v>75</v>
      </c>
      <c r="I369" s="5">
        <f t="shared" si="22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4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5"/>
        <v>276.80769230769232</v>
      </c>
      <c r="G370" t="s">
        <v>20</v>
      </c>
      <c r="H370">
        <v>206</v>
      </c>
      <c r="I370" s="5">
        <f t="shared" si="22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4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5"/>
        <v>273.01851851851848</v>
      </c>
      <c r="G371" t="s">
        <v>20</v>
      </c>
      <c r="H371">
        <v>154</v>
      </c>
      <c r="I371" s="5">
        <f t="shared" si="22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4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5"/>
        <v>159.36331255565449</v>
      </c>
      <c r="G372" t="s">
        <v>20</v>
      </c>
      <c r="H372">
        <v>5966</v>
      </c>
      <c r="I372" s="5">
        <f t="shared" si="22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4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5"/>
        <v>67.869978858350947</v>
      </c>
      <c r="G373" t="s">
        <v>14</v>
      </c>
      <c r="H373">
        <v>2176</v>
      </c>
      <c r="I373" s="5">
        <f t="shared" si="22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4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5"/>
        <v>1591.5555555555554</v>
      </c>
      <c r="G374" t="s">
        <v>20</v>
      </c>
      <c r="H374">
        <v>169</v>
      </c>
      <c r="I374" s="5">
        <f t="shared" si="22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4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5"/>
        <v>730.18222222222221</v>
      </c>
      <c r="G375" t="s">
        <v>20</v>
      </c>
      <c r="H375">
        <v>2106</v>
      </c>
      <c r="I375" s="5">
        <f t="shared" si="22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4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5"/>
        <v>13.185782556750297</v>
      </c>
      <c r="G376" t="s">
        <v>14</v>
      </c>
      <c r="H376">
        <v>441</v>
      </c>
      <c r="I376" s="5">
        <f t="shared" si="22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4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5"/>
        <v>54.777777777777779</v>
      </c>
      <c r="G377" t="s">
        <v>14</v>
      </c>
      <c r="H377">
        <v>25</v>
      </c>
      <c r="I377" s="5">
        <f t="shared" si="22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4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5"/>
        <v>361.02941176470591</v>
      </c>
      <c r="G378" t="s">
        <v>20</v>
      </c>
      <c r="H378">
        <v>131</v>
      </c>
      <c r="I378" s="5">
        <f t="shared" si="22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4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5"/>
        <v>10.257545271629779</v>
      </c>
      <c r="G379" t="s">
        <v>14</v>
      </c>
      <c r="H379">
        <v>127</v>
      </c>
      <c r="I379" s="5">
        <f t="shared" si="22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4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5"/>
        <v>13.962962962962964</v>
      </c>
      <c r="G380" t="s">
        <v>14</v>
      </c>
      <c r="H380">
        <v>355</v>
      </c>
      <c r="I380" s="5">
        <f t="shared" si="22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4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5"/>
        <v>40.444444444444443</v>
      </c>
      <c r="G381" t="s">
        <v>14</v>
      </c>
      <c r="H381">
        <v>44</v>
      </c>
      <c r="I381" s="5">
        <f t="shared" si="22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4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5"/>
        <v>160.32</v>
      </c>
      <c r="G382" t="s">
        <v>20</v>
      </c>
      <c r="H382">
        <v>84</v>
      </c>
      <c r="I382" s="5">
        <f t="shared" si="22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4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5"/>
        <v>183.9433962264151</v>
      </c>
      <c r="G383" t="s">
        <v>20</v>
      </c>
      <c r="H383">
        <v>155</v>
      </c>
      <c r="I383" s="5">
        <f t="shared" si="22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4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5"/>
        <v>63.769230769230766</v>
      </c>
      <c r="G384" t="s">
        <v>14</v>
      </c>
      <c r="H384">
        <v>67</v>
      </c>
      <c r="I384" s="5">
        <f t="shared" si="22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4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5"/>
        <v>225.38095238095238</v>
      </c>
      <c r="G385" t="s">
        <v>20</v>
      </c>
      <c r="H385">
        <v>189</v>
      </c>
      <c r="I385" s="5">
        <f t="shared" si="22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4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5"/>
        <v>172.00961538461539</v>
      </c>
      <c r="G386" t="s">
        <v>20</v>
      </c>
      <c r="H386">
        <v>4799</v>
      </c>
      <c r="I386" s="5">
        <f t="shared" si="22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4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5"/>
        <v>146.16709511568124</v>
      </c>
      <c r="G387" t="s">
        <v>20</v>
      </c>
      <c r="H387">
        <v>1137</v>
      </c>
      <c r="I387" s="5">
        <f t="shared" ref="I387:I450" si="26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24"/>
        <v>43553.208333333328</v>
      </c>
      <c r="O387" s="8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5"/>
        <v>76.42361623616236</v>
      </c>
      <c r="G388" t="s">
        <v>14</v>
      </c>
      <c r="H388">
        <v>1068</v>
      </c>
      <c r="I388" s="5">
        <f t="shared" si="2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ref="N388:N451" si="28">(((L388/60)/60)/24)+DATE(1970,1,1)</f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ref="F389:F452" si="29">(E389/D389)*100</f>
        <v>39.261467889908261</v>
      </c>
      <c r="G389" t="s">
        <v>14</v>
      </c>
      <c r="H389">
        <v>424</v>
      </c>
      <c r="I389" s="5">
        <f t="shared" si="2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8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9"/>
        <v>11.270034843205574</v>
      </c>
      <c r="G390" t="s">
        <v>74</v>
      </c>
      <c r="H390">
        <v>145</v>
      </c>
      <c r="I390" s="5">
        <f t="shared" si="2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8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9"/>
        <v>122.11084337349398</v>
      </c>
      <c r="G391" t="s">
        <v>20</v>
      </c>
      <c r="H391">
        <v>1152</v>
      </c>
      <c r="I391" s="5">
        <f t="shared" si="2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8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9"/>
        <v>186.54166666666669</v>
      </c>
      <c r="G392" t="s">
        <v>20</v>
      </c>
      <c r="H392">
        <v>50</v>
      </c>
      <c r="I392" s="5">
        <f t="shared" si="2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8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9"/>
        <v>7.2731788079470201</v>
      </c>
      <c r="G393" t="s">
        <v>14</v>
      </c>
      <c r="H393">
        <v>151</v>
      </c>
      <c r="I393" s="5">
        <f t="shared" si="2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8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9"/>
        <v>65.642371234207957</v>
      </c>
      <c r="G394" t="s">
        <v>14</v>
      </c>
      <c r="H394">
        <v>1608</v>
      </c>
      <c r="I394" s="5">
        <f t="shared" si="2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8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9"/>
        <v>228.96178343949046</v>
      </c>
      <c r="G395" t="s">
        <v>20</v>
      </c>
      <c r="H395">
        <v>3059</v>
      </c>
      <c r="I395" s="5">
        <f t="shared" si="2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8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9"/>
        <v>469.37499999999994</v>
      </c>
      <c r="G396" t="s">
        <v>20</v>
      </c>
      <c r="H396">
        <v>34</v>
      </c>
      <c r="I396" s="5">
        <f t="shared" si="2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8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9"/>
        <v>130.11267605633802</v>
      </c>
      <c r="G397" t="s">
        <v>20</v>
      </c>
      <c r="H397">
        <v>220</v>
      </c>
      <c r="I397" s="5">
        <f t="shared" si="2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8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9"/>
        <v>167.05422993492408</v>
      </c>
      <c r="G398" t="s">
        <v>20</v>
      </c>
      <c r="H398">
        <v>1604</v>
      </c>
      <c r="I398" s="5">
        <f t="shared" si="2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8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9"/>
        <v>173.8641975308642</v>
      </c>
      <c r="G399" t="s">
        <v>20</v>
      </c>
      <c r="H399">
        <v>454</v>
      </c>
      <c r="I399" s="5">
        <f t="shared" si="2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8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9"/>
        <v>717.76470588235293</v>
      </c>
      <c r="G400" t="s">
        <v>20</v>
      </c>
      <c r="H400">
        <v>123</v>
      </c>
      <c r="I400" s="5">
        <f t="shared" si="2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8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9"/>
        <v>63.850976361767728</v>
      </c>
      <c r="G401" t="s">
        <v>14</v>
      </c>
      <c r="H401">
        <v>941</v>
      </c>
      <c r="I401" s="5">
        <f t="shared" si="2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8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9"/>
        <v>2</v>
      </c>
      <c r="G402" t="s">
        <v>14</v>
      </c>
      <c r="H402">
        <v>1</v>
      </c>
      <c r="I402" s="5">
        <f t="shared" si="2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8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9"/>
        <v>1530.2222222222222</v>
      </c>
      <c r="G403" t="s">
        <v>20</v>
      </c>
      <c r="H403">
        <v>299</v>
      </c>
      <c r="I403" s="5">
        <f t="shared" si="2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8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9"/>
        <v>40.356164383561641</v>
      </c>
      <c r="G404" t="s">
        <v>14</v>
      </c>
      <c r="H404">
        <v>40</v>
      </c>
      <c r="I404" s="5">
        <f t="shared" si="2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8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9"/>
        <v>86.220633299284984</v>
      </c>
      <c r="G405" t="s">
        <v>14</v>
      </c>
      <c r="H405">
        <v>3015</v>
      </c>
      <c r="I405" s="5">
        <f t="shared" si="2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8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9"/>
        <v>315.58486707566465</v>
      </c>
      <c r="G406" t="s">
        <v>20</v>
      </c>
      <c r="H406">
        <v>2237</v>
      </c>
      <c r="I406" s="5">
        <f t="shared" si="2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8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9"/>
        <v>89.618243243243242</v>
      </c>
      <c r="G407" t="s">
        <v>14</v>
      </c>
      <c r="H407">
        <v>435</v>
      </c>
      <c r="I407" s="5">
        <f t="shared" si="2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8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9"/>
        <v>182.14503816793894</v>
      </c>
      <c r="G408" t="s">
        <v>20</v>
      </c>
      <c r="H408">
        <v>645</v>
      </c>
      <c r="I408" s="5">
        <f t="shared" si="2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8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9"/>
        <v>355.88235294117646</v>
      </c>
      <c r="G409" t="s">
        <v>20</v>
      </c>
      <c r="H409">
        <v>484</v>
      </c>
      <c r="I409" s="5">
        <f t="shared" si="2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8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9"/>
        <v>131.83695652173913</v>
      </c>
      <c r="G410" t="s">
        <v>20</v>
      </c>
      <c r="H410">
        <v>154</v>
      </c>
      <c r="I410" s="5">
        <f t="shared" si="2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8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9"/>
        <v>46.315634218289084</v>
      </c>
      <c r="G411" t="s">
        <v>14</v>
      </c>
      <c r="H411">
        <v>714</v>
      </c>
      <c r="I411" s="5">
        <f t="shared" si="2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8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9"/>
        <v>36.132726089785294</v>
      </c>
      <c r="G412" t="s">
        <v>47</v>
      </c>
      <c r="H412">
        <v>1111</v>
      </c>
      <c r="I412" s="5">
        <f t="shared" si="2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8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9"/>
        <v>104.62820512820512</v>
      </c>
      <c r="G413" t="s">
        <v>20</v>
      </c>
      <c r="H413">
        <v>82</v>
      </c>
      <c r="I413" s="5">
        <f t="shared" si="2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8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9"/>
        <v>668.85714285714289</v>
      </c>
      <c r="G414" t="s">
        <v>20</v>
      </c>
      <c r="H414">
        <v>134</v>
      </c>
      <c r="I414" s="5">
        <f t="shared" si="2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8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9"/>
        <v>62.072823218997364</v>
      </c>
      <c r="G415" t="s">
        <v>47</v>
      </c>
      <c r="H415">
        <v>1089</v>
      </c>
      <c r="I415" s="5">
        <f t="shared" si="2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8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9"/>
        <v>84.699787460148784</v>
      </c>
      <c r="G416" t="s">
        <v>14</v>
      </c>
      <c r="H416">
        <v>5497</v>
      </c>
      <c r="I416" s="5">
        <f t="shared" si="2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8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9"/>
        <v>11.059030837004405</v>
      </c>
      <c r="G417" t="s">
        <v>14</v>
      </c>
      <c r="H417">
        <v>418</v>
      </c>
      <c r="I417" s="5">
        <f t="shared" si="2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8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9"/>
        <v>43.838781575037146</v>
      </c>
      <c r="G418" t="s">
        <v>14</v>
      </c>
      <c r="H418">
        <v>1439</v>
      </c>
      <c r="I418" s="5">
        <f t="shared" si="2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8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9"/>
        <v>55.470588235294116</v>
      </c>
      <c r="G419" t="s">
        <v>14</v>
      </c>
      <c r="H419">
        <v>15</v>
      </c>
      <c r="I419" s="5">
        <f t="shared" si="2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8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9"/>
        <v>57.399511301160658</v>
      </c>
      <c r="G420" t="s">
        <v>14</v>
      </c>
      <c r="H420">
        <v>1999</v>
      </c>
      <c r="I420" s="5">
        <f t="shared" si="2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8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9"/>
        <v>123.43497363796135</v>
      </c>
      <c r="G421" t="s">
        <v>20</v>
      </c>
      <c r="H421">
        <v>5203</v>
      </c>
      <c r="I421" s="5">
        <f t="shared" si="2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8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9"/>
        <v>128.46</v>
      </c>
      <c r="G422" t="s">
        <v>20</v>
      </c>
      <c r="H422">
        <v>94</v>
      </c>
      <c r="I422" s="5">
        <f t="shared" si="2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8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9"/>
        <v>63.989361702127653</v>
      </c>
      <c r="G423" t="s">
        <v>14</v>
      </c>
      <c r="H423">
        <v>118</v>
      </c>
      <c r="I423" s="5">
        <f t="shared" si="2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8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9"/>
        <v>127.29885057471265</v>
      </c>
      <c r="G424" t="s">
        <v>20</v>
      </c>
      <c r="H424">
        <v>205</v>
      </c>
      <c r="I424" s="5">
        <f t="shared" si="2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8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9"/>
        <v>10.638024357239512</v>
      </c>
      <c r="G425" t="s">
        <v>14</v>
      </c>
      <c r="H425">
        <v>162</v>
      </c>
      <c r="I425" s="5">
        <f t="shared" si="2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8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9"/>
        <v>40.470588235294116</v>
      </c>
      <c r="G426" t="s">
        <v>14</v>
      </c>
      <c r="H426">
        <v>83</v>
      </c>
      <c r="I426" s="5">
        <f t="shared" si="2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8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9"/>
        <v>287.66666666666663</v>
      </c>
      <c r="G427" t="s">
        <v>20</v>
      </c>
      <c r="H427">
        <v>92</v>
      </c>
      <c r="I427" s="5">
        <f t="shared" si="2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8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9"/>
        <v>572.94444444444446</v>
      </c>
      <c r="G428" t="s">
        <v>20</v>
      </c>
      <c r="H428">
        <v>219</v>
      </c>
      <c r="I428" s="5">
        <f t="shared" si="2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8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9"/>
        <v>112.90429799426933</v>
      </c>
      <c r="G429" t="s">
        <v>20</v>
      </c>
      <c r="H429">
        <v>2526</v>
      </c>
      <c r="I429" s="5">
        <f t="shared" si="2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8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9"/>
        <v>46.387573964497044</v>
      </c>
      <c r="G430" t="s">
        <v>14</v>
      </c>
      <c r="H430">
        <v>747</v>
      </c>
      <c r="I430" s="5">
        <f t="shared" si="2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8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9"/>
        <v>90.675916230366497</v>
      </c>
      <c r="G431" t="s">
        <v>74</v>
      </c>
      <c r="H431">
        <v>2138</v>
      </c>
      <c r="I431" s="5">
        <f t="shared" si="2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8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9"/>
        <v>67.740740740740748</v>
      </c>
      <c r="G432" t="s">
        <v>14</v>
      </c>
      <c r="H432">
        <v>84</v>
      </c>
      <c r="I432" s="5">
        <f t="shared" si="2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8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9"/>
        <v>192.49019607843135</v>
      </c>
      <c r="G433" t="s">
        <v>20</v>
      </c>
      <c r="H433">
        <v>94</v>
      </c>
      <c r="I433" s="5">
        <f t="shared" si="2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8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9"/>
        <v>82.714285714285722</v>
      </c>
      <c r="G434" t="s">
        <v>14</v>
      </c>
      <c r="H434">
        <v>91</v>
      </c>
      <c r="I434" s="5">
        <f t="shared" si="2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8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9"/>
        <v>54.163920922570021</v>
      </c>
      <c r="G435" t="s">
        <v>14</v>
      </c>
      <c r="H435">
        <v>792</v>
      </c>
      <c r="I435" s="5">
        <f t="shared" si="2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8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9"/>
        <v>16.722222222222221</v>
      </c>
      <c r="G436" t="s">
        <v>74</v>
      </c>
      <c r="H436">
        <v>10</v>
      </c>
      <c r="I436" s="5">
        <f t="shared" si="2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8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9"/>
        <v>116.87664041994749</v>
      </c>
      <c r="G437" t="s">
        <v>20</v>
      </c>
      <c r="H437">
        <v>1713</v>
      </c>
      <c r="I437" s="5">
        <f t="shared" si="2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8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9"/>
        <v>1052.1538461538462</v>
      </c>
      <c r="G438" t="s">
        <v>20</v>
      </c>
      <c r="H438">
        <v>249</v>
      </c>
      <c r="I438" s="5">
        <f t="shared" si="2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8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9"/>
        <v>123.07407407407408</v>
      </c>
      <c r="G439" t="s">
        <v>20</v>
      </c>
      <c r="H439">
        <v>192</v>
      </c>
      <c r="I439" s="5">
        <f t="shared" si="2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8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9"/>
        <v>178.63855421686748</v>
      </c>
      <c r="G440" t="s">
        <v>20</v>
      </c>
      <c r="H440">
        <v>247</v>
      </c>
      <c r="I440" s="5">
        <f t="shared" si="2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8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9"/>
        <v>355.28169014084506</v>
      </c>
      <c r="G441" t="s">
        <v>20</v>
      </c>
      <c r="H441">
        <v>2293</v>
      </c>
      <c r="I441" s="5">
        <f t="shared" si="2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8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9"/>
        <v>161.90634146341463</v>
      </c>
      <c r="G442" t="s">
        <v>20</v>
      </c>
      <c r="H442">
        <v>3131</v>
      </c>
      <c r="I442" s="5">
        <f t="shared" si="2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8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9"/>
        <v>24.914285714285715</v>
      </c>
      <c r="G443" t="s">
        <v>14</v>
      </c>
      <c r="H443">
        <v>32</v>
      </c>
      <c r="I443" s="5">
        <f t="shared" si="2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8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9"/>
        <v>198.72222222222223</v>
      </c>
      <c r="G444" t="s">
        <v>20</v>
      </c>
      <c r="H444">
        <v>143</v>
      </c>
      <c r="I444" s="5">
        <f t="shared" si="2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8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9"/>
        <v>34.752688172043008</v>
      </c>
      <c r="G445" t="s">
        <v>74</v>
      </c>
      <c r="H445">
        <v>90</v>
      </c>
      <c r="I445" s="5">
        <f t="shared" si="2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8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9"/>
        <v>176.41935483870967</v>
      </c>
      <c r="G446" t="s">
        <v>20</v>
      </c>
      <c r="H446">
        <v>296</v>
      </c>
      <c r="I446" s="5">
        <f t="shared" si="2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8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9"/>
        <v>511.38095238095235</v>
      </c>
      <c r="G447" t="s">
        <v>20</v>
      </c>
      <c r="H447">
        <v>170</v>
      </c>
      <c r="I447" s="5">
        <f t="shared" si="2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8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9"/>
        <v>82.044117647058826</v>
      </c>
      <c r="G448" t="s">
        <v>14</v>
      </c>
      <c r="H448">
        <v>186</v>
      </c>
      <c r="I448" s="5">
        <f t="shared" si="2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8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9"/>
        <v>24.326030927835053</v>
      </c>
      <c r="G449" t="s">
        <v>74</v>
      </c>
      <c r="H449">
        <v>439</v>
      </c>
      <c r="I449" s="5">
        <f t="shared" si="2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8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9"/>
        <v>50.482758620689658</v>
      </c>
      <c r="G450" t="s">
        <v>14</v>
      </c>
      <c r="H450">
        <v>605</v>
      </c>
      <c r="I450" s="5">
        <f t="shared" si="2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8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29"/>
        <v>967</v>
      </c>
      <c r="G451" t="s">
        <v>20</v>
      </c>
      <c r="H451">
        <v>86</v>
      </c>
      <c r="I451" s="5">
        <f t="shared" ref="I451:I514" si="30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28"/>
        <v>43530.25</v>
      </c>
      <c r="O451" s="8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9"/>
        <v>4</v>
      </c>
      <c r="G452" t="s">
        <v>14</v>
      </c>
      <c r="H452">
        <v>1</v>
      </c>
      <c r="I452" s="5">
        <f t="shared" si="30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ref="N452:N515" si="32">(((L452/60)/60)/24)+DATE(1970,1,1)</f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ref="F453:F516" si="33">(E453/D453)*100</f>
        <v>122.84501347708894</v>
      </c>
      <c r="G453" t="s">
        <v>20</v>
      </c>
      <c r="H453">
        <v>6286</v>
      </c>
      <c r="I453" s="5">
        <f t="shared" si="3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2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3"/>
        <v>63.4375</v>
      </c>
      <c r="G454" t="s">
        <v>14</v>
      </c>
      <c r="H454">
        <v>31</v>
      </c>
      <c r="I454" s="5">
        <f t="shared" si="3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2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3"/>
        <v>56.331688596491226</v>
      </c>
      <c r="G455" t="s">
        <v>14</v>
      </c>
      <c r="H455">
        <v>1181</v>
      </c>
      <c r="I455" s="5">
        <f t="shared" si="3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2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3"/>
        <v>44.074999999999996</v>
      </c>
      <c r="G456" t="s">
        <v>14</v>
      </c>
      <c r="H456">
        <v>39</v>
      </c>
      <c r="I456" s="5">
        <f t="shared" si="3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2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3"/>
        <v>118.37253218884121</v>
      </c>
      <c r="G457" t="s">
        <v>20</v>
      </c>
      <c r="H457">
        <v>3727</v>
      </c>
      <c r="I457" s="5">
        <f t="shared" si="3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2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3"/>
        <v>104.1243169398907</v>
      </c>
      <c r="G458" t="s">
        <v>20</v>
      </c>
      <c r="H458">
        <v>1605</v>
      </c>
      <c r="I458" s="5">
        <f t="shared" si="3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2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3"/>
        <v>26.640000000000004</v>
      </c>
      <c r="G459" t="s">
        <v>14</v>
      </c>
      <c r="H459">
        <v>46</v>
      </c>
      <c r="I459" s="5">
        <f t="shared" si="3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2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3"/>
        <v>351.20118343195264</v>
      </c>
      <c r="G460" t="s">
        <v>20</v>
      </c>
      <c r="H460">
        <v>2120</v>
      </c>
      <c r="I460" s="5">
        <f t="shared" si="3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2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3"/>
        <v>90.063492063492063</v>
      </c>
      <c r="G461" t="s">
        <v>14</v>
      </c>
      <c r="H461">
        <v>105</v>
      </c>
      <c r="I461" s="5">
        <f t="shared" si="3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2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3"/>
        <v>171.625</v>
      </c>
      <c r="G462" t="s">
        <v>20</v>
      </c>
      <c r="H462">
        <v>50</v>
      </c>
      <c r="I462" s="5">
        <f t="shared" si="30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2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3"/>
        <v>141.04655870445345</v>
      </c>
      <c r="G463" t="s">
        <v>20</v>
      </c>
      <c r="H463">
        <v>2080</v>
      </c>
      <c r="I463" s="5">
        <f t="shared" si="3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2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3"/>
        <v>30.57944915254237</v>
      </c>
      <c r="G464" t="s">
        <v>14</v>
      </c>
      <c r="H464">
        <v>535</v>
      </c>
      <c r="I464" s="5">
        <f t="shared" si="3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2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3"/>
        <v>108.16455696202532</v>
      </c>
      <c r="G465" t="s">
        <v>20</v>
      </c>
      <c r="H465">
        <v>2105</v>
      </c>
      <c r="I465" s="5">
        <f t="shared" si="3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2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3"/>
        <v>133.45505617977528</v>
      </c>
      <c r="G466" t="s">
        <v>20</v>
      </c>
      <c r="H466">
        <v>2436</v>
      </c>
      <c r="I466" s="5">
        <f t="shared" si="3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2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3"/>
        <v>187.85106382978722</v>
      </c>
      <c r="G467" t="s">
        <v>20</v>
      </c>
      <c r="H467">
        <v>80</v>
      </c>
      <c r="I467" s="5">
        <f t="shared" si="3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2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3"/>
        <v>332</v>
      </c>
      <c r="G468" t="s">
        <v>20</v>
      </c>
      <c r="H468">
        <v>42</v>
      </c>
      <c r="I468" s="5">
        <f t="shared" si="3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2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3"/>
        <v>575.21428571428578</v>
      </c>
      <c r="G469" t="s">
        <v>20</v>
      </c>
      <c r="H469">
        <v>139</v>
      </c>
      <c r="I469" s="5">
        <f t="shared" si="3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2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3"/>
        <v>40.5</v>
      </c>
      <c r="G470" t="s">
        <v>14</v>
      </c>
      <c r="H470">
        <v>16</v>
      </c>
      <c r="I470" s="5">
        <f t="shared" si="30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2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3"/>
        <v>184.42857142857144</v>
      </c>
      <c r="G471" t="s">
        <v>20</v>
      </c>
      <c r="H471">
        <v>159</v>
      </c>
      <c r="I471" s="5">
        <f t="shared" si="3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2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3"/>
        <v>285.80555555555554</v>
      </c>
      <c r="G472" t="s">
        <v>20</v>
      </c>
      <c r="H472">
        <v>381</v>
      </c>
      <c r="I472" s="5">
        <f t="shared" si="3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2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3"/>
        <v>319</v>
      </c>
      <c r="G473" t="s">
        <v>20</v>
      </c>
      <c r="H473">
        <v>194</v>
      </c>
      <c r="I473" s="5">
        <f t="shared" si="3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2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3"/>
        <v>39.234070221066318</v>
      </c>
      <c r="G474" t="s">
        <v>14</v>
      </c>
      <c r="H474">
        <v>575</v>
      </c>
      <c r="I474" s="5">
        <f t="shared" si="3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2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3"/>
        <v>178.14000000000001</v>
      </c>
      <c r="G475" t="s">
        <v>20</v>
      </c>
      <c r="H475">
        <v>106</v>
      </c>
      <c r="I475" s="5">
        <f t="shared" si="3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2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3"/>
        <v>365.15</v>
      </c>
      <c r="G476" t="s">
        <v>20</v>
      </c>
      <c r="H476">
        <v>142</v>
      </c>
      <c r="I476" s="5">
        <f t="shared" si="3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2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3"/>
        <v>113.94594594594594</v>
      </c>
      <c r="G477" t="s">
        <v>20</v>
      </c>
      <c r="H477">
        <v>211</v>
      </c>
      <c r="I477" s="5">
        <f t="shared" si="3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2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3"/>
        <v>29.828720626631856</v>
      </c>
      <c r="G478" t="s">
        <v>14</v>
      </c>
      <c r="H478">
        <v>1120</v>
      </c>
      <c r="I478" s="5">
        <f t="shared" si="3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2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3"/>
        <v>54.270588235294113</v>
      </c>
      <c r="G479" t="s">
        <v>14</v>
      </c>
      <c r="H479">
        <v>113</v>
      </c>
      <c r="I479" s="5">
        <f t="shared" si="3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2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3"/>
        <v>236.34156976744185</v>
      </c>
      <c r="G480" t="s">
        <v>20</v>
      </c>
      <c r="H480">
        <v>2756</v>
      </c>
      <c r="I480" s="5">
        <f t="shared" si="3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2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3"/>
        <v>512.91666666666663</v>
      </c>
      <c r="G481" t="s">
        <v>20</v>
      </c>
      <c r="H481">
        <v>173</v>
      </c>
      <c r="I481" s="5">
        <f t="shared" si="3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2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3"/>
        <v>100.65116279069768</v>
      </c>
      <c r="G482" t="s">
        <v>20</v>
      </c>
      <c r="H482">
        <v>87</v>
      </c>
      <c r="I482" s="5">
        <f t="shared" si="3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2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3"/>
        <v>81.348423194303152</v>
      </c>
      <c r="G483" t="s">
        <v>14</v>
      </c>
      <c r="H483">
        <v>1538</v>
      </c>
      <c r="I483" s="5">
        <f t="shared" si="3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2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3"/>
        <v>16.404761904761905</v>
      </c>
      <c r="G484" t="s">
        <v>14</v>
      </c>
      <c r="H484">
        <v>9</v>
      </c>
      <c r="I484" s="5">
        <f t="shared" si="3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2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3"/>
        <v>52.774617067833695</v>
      </c>
      <c r="G485" t="s">
        <v>14</v>
      </c>
      <c r="H485">
        <v>554</v>
      </c>
      <c r="I485" s="5">
        <f t="shared" si="3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2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3"/>
        <v>260.20608108108109</v>
      </c>
      <c r="G486" t="s">
        <v>20</v>
      </c>
      <c r="H486">
        <v>1572</v>
      </c>
      <c r="I486" s="5">
        <f t="shared" si="3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2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3"/>
        <v>30.73289183222958</v>
      </c>
      <c r="G487" t="s">
        <v>14</v>
      </c>
      <c r="H487">
        <v>648</v>
      </c>
      <c r="I487" s="5">
        <f t="shared" si="3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2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3"/>
        <v>13.5</v>
      </c>
      <c r="G488" t="s">
        <v>14</v>
      </c>
      <c r="H488">
        <v>21</v>
      </c>
      <c r="I488" s="5">
        <f t="shared" si="3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2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3"/>
        <v>178.62556663644605</v>
      </c>
      <c r="G489" t="s">
        <v>20</v>
      </c>
      <c r="H489">
        <v>2346</v>
      </c>
      <c r="I489" s="5">
        <f t="shared" si="3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2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3"/>
        <v>220.0566037735849</v>
      </c>
      <c r="G490" t="s">
        <v>20</v>
      </c>
      <c r="H490">
        <v>115</v>
      </c>
      <c r="I490" s="5">
        <f t="shared" si="3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2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3"/>
        <v>101.5108695652174</v>
      </c>
      <c r="G491" t="s">
        <v>20</v>
      </c>
      <c r="H491">
        <v>85</v>
      </c>
      <c r="I491" s="5">
        <f t="shared" si="3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2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3"/>
        <v>191.5</v>
      </c>
      <c r="G492" t="s">
        <v>20</v>
      </c>
      <c r="H492">
        <v>144</v>
      </c>
      <c r="I492" s="5">
        <f t="shared" si="3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2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3"/>
        <v>305.34683098591546</v>
      </c>
      <c r="G493" t="s">
        <v>20</v>
      </c>
      <c r="H493">
        <v>2443</v>
      </c>
      <c r="I493" s="5">
        <f t="shared" si="3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2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3"/>
        <v>23.995287958115181</v>
      </c>
      <c r="G494" t="s">
        <v>74</v>
      </c>
      <c r="H494">
        <v>595</v>
      </c>
      <c r="I494" s="5">
        <f t="shared" si="3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2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3"/>
        <v>723.77777777777771</v>
      </c>
      <c r="G495" t="s">
        <v>20</v>
      </c>
      <c r="H495">
        <v>64</v>
      </c>
      <c r="I495" s="5">
        <f t="shared" si="3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2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3"/>
        <v>547.36</v>
      </c>
      <c r="G496" t="s">
        <v>20</v>
      </c>
      <c r="H496">
        <v>268</v>
      </c>
      <c r="I496" s="5">
        <f t="shared" si="3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2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3"/>
        <v>414.49999999999994</v>
      </c>
      <c r="G497" t="s">
        <v>20</v>
      </c>
      <c r="H497">
        <v>195</v>
      </c>
      <c r="I497" s="5">
        <f t="shared" si="3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2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3"/>
        <v>0.90696409140369971</v>
      </c>
      <c r="G498" t="s">
        <v>14</v>
      </c>
      <c r="H498">
        <v>54</v>
      </c>
      <c r="I498" s="5">
        <f t="shared" si="3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2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3"/>
        <v>34.173469387755098</v>
      </c>
      <c r="G499" t="s">
        <v>14</v>
      </c>
      <c r="H499">
        <v>120</v>
      </c>
      <c r="I499" s="5">
        <f t="shared" si="3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2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3"/>
        <v>23.948810754912099</v>
      </c>
      <c r="G500" t="s">
        <v>14</v>
      </c>
      <c r="H500">
        <v>579</v>
      </c>
      <c r="I500" s="5">
        <f t="shared" si="3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2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3"/>
        <v>48.072649572649574</v>
      </c>
      <c r="G501" t="s">
        <v>14</v>
      </c>
      <c r="H501">
        <v>2072</v>
      </c>
      <c r="I501" s="5">
        <f t="shared" si="3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2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3"/>
        <v>0</v>
      </c>
      <c r="G502" t="s">
        <v>14</v>
      </c>
      <c r="H502">
        <v>0</v>
      </c>
      <c r="I502" s="5" t="e">
        <f t="shared" si="30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2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3"/>
        <v>70.145182291666657</v>
      </c>
      <c r="G503" t="s">
        <v>14</v>
      </c>
      <c r="H503">
        <v>1796</v>
      </c>
      <c r="I503" s="5">
        <f t="shared" si="3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2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3"/>
        <v>529.92307692307691</v>
      </c>
      <c r="G504" t="s">
        <v>20</v>
      </c>
      <c r="H504">
        <v>186</v>
      </c>
      <c r="I504" s="5">
        <f t="shared" si="3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2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3"/>
        <v>180.32549019607845</v>
      </c>
      <c r="G505" t="s">
        <v>20</v>
      </c>
      <c r="H505">
        <v>460</v>
      </c>
      <c r="I505" s="5">
        <f t="shared" si="3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2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3"/>
        <v>92.320000000000007</v>
      </c>
      <c r="G506" t="s">
        <v>14</v>
      </c>
      <c r="H506">
        <v>62</v>
      </c>
      <c r="I506" s="5">
        <f t="shared" si="3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2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3"/>
        <v>13.901001112347053</v>
      </c>
      <c r="G507" t="s">
        <v>14</v>
      </c>
      <c r="H507">
        <v>347</v>
      </c>
      <c r="I507" s="5">
        <f t="shared" si="3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2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3"/>
        <v>927.07777777777767</v>
      </c>
      <c r="G508" t="s">
        <v>20</v>
      </c>
      <c r="H508">
        <v>2528</v>
      </c>
      <c r="I508" s="5">
        <f t="shared" si="3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2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3"/>
        <v>39.857142857142861</v>
      </c>
      <c r="G509" t="s">
        <v>14</v>
      </c>
      <c r="H509">
        <v>19</v>
      </c>
      <c r="I509" s="5">
        <f t="shared" si="3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2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3"/>
        <v>112.22929936305732</v>
      </c>
      <c r="G510" t="s">
        <v>20</v>
      </c>
      <c r="H510">
        <v>3657</v>
      </c>
      <c r="I510" s="5">
        <f t="shared" si="3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2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3"/>
        <v>70.925816023738875</v>
      </c>
      <c r="G511" t="s">
        <v>14</v>
      </c>
      <c r="H511">
        <v>1258</v>
      </c>
      <c r="I511" s="5">
        <f t="shared" si="30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2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3"/>
        <v>119.08974358974358</v>
      </c>
      <c r="G512" t="s">
        <v>20</v>
      </c>
      <c r="H512">
        <v>131</v>
      </c>
      <c r="I512" s="5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2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3"/>
        <v>24.017591339648174</v>
      </c>
      <c r="G513" t="s">
        <v>14</v>
      </c>
      <c r="H513">
        <v>362</v>
      </c>
      <c r="I513" s="5">
        <f t="shared" si="3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2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3"/>
        <v>139.31868131868131</v>
      </c>
      <c r="G514" t="s">
        <v>20</v>
      </c>
      <c r="H514">
        <v>239</v>
      </c>
      <c r="I514" s="5">
        <f t="shared" si="3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2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3"/>
        <v>39.277108433734945</v>
      </c>
      <c r="G515" t="s">
        <v>74</v>
      </c>
      <c r="H515">
        <v>35</v>
      </c>
      <c r="I515" s="5">
        <f t="shared" ref="I515:I578" si="34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32"/>
        <v>40430.208333333336</v>
      </c>
      <c r="O515" s="8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3"/>
        <v>22.439077144917089</v>
      </c>
      <c r="G516" t="s">
        <v>74</v>
      </c>
      <c r="H516">
        <v>528</v>
      </c>
      <c r="I516" s="5">
        <f t="shared" si="34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ref="N516:N579" si="36">(((L516/60)/60)/24)+DATE(1970,1,1)</f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ref="F517:F580" si="37">(E517/D517)*100</f>
        <v>55.779069767441861</v>
      </c>
      <c r="G517" t="s">
        <v>14</v>
      </c>
      <c r="H517">
        <v>133</v>
      </c>
      <c r="I517" s="5">
        <f t="shared" si="34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6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7"/>
        <v>42.523125996810208</v>
      </c>
      <c r="G518" t="s">
        <v>14</v>
      </c>
      <c r="H518">
        <v>846</v>
      </c>
      <c r="I518" s="5">
        <f t="shared" si="34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6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7"/>
        <v>112.00000000000001</v>
      </c>
      <c r="G519" t="s">
        <v>20</v>
      </c>
      <c r="H519">
        <v>78</v>
      </c>
      <c r="I519" s="5">
        <f t="shared" si="34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6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7"/>
        <v>7.0681818181818183</v>
      </c>
      <c r="G520" t="s">
        <v>14</v>
      </c>
      <c r="H520">
        <v>10</v>
      </c>
      <c r="I520" s="5">
        <f t="shared" si="34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6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7"/>
        <v>101.74563871693867</v>
      </c>
      <c r="G521" t="s">
        <v>20</v>
      </c>
      <c r="H521">
        <v>1773</v>
      </c>
      <c r="I521" s="5">
        <f t="shared" si="34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6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7"/>
        <v>425.75</v>
      </c>
      <c r="G522" t="s">
        <v>20</v>
      </c>
      <c r="H522">
        <v>32</v>
      </c>
      <c r="I522" s="5">
        <f t="shared" si="34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6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7"/>
        <v>145.53947368421052</v>
      </c>
      <c r="G523" t="s">
        <v>20</v>
      </c>
      <c r="H523">
        <v>369</v>
      </c>
      <c r="I523" s="5">
        <f t="shared" si="34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6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7"/>
        <v>32.453465346534657</v>
      </c>
      <c r="G524" t="s">
        <v>14</v>
      </c>
      <c r="H524">
        <v>191</v>
      </c>
      <c r="I524" s="5">
        <f t="shared" si="34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6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7"/>
        <v>700.33333333333326</v>
      </c>
      <c r="G525" t="s">
        <v>20</v>
      </c>
      <c r="H525">
        <v>89</v>
      </c>
      <c r="I525" s="5">
        <f t="shared" si="34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6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7"/>
        <v>83.904860392967933</v>
      </c>
      <c r="G526" t="s">
        <v>14</v>
      </c>
      <c r="H526">
        <v>1979</v>
      </c>
      <c r="I526" s="5">
        <f t="shared" si="34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6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7"/>
        <v>84.19047619047619</v>
      </c>
      <c r="G527" t="s">
        <v>14</v>
      </c>
      <c r="H527">
        <v>63</v>
      </c>
      <c r="I527" s="5">
        <f t="shared" si="34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6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7"/>
        <v>155.95180722891567</v>
      </c>
      <c r="G528" t="s">
        <v>20</v>
      </c>
      <c r="H528">
        <v>147</v>
      </c>
      <c r="I528" s="5">
        <f t="shared" si="34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6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7"/>
        <v>99.619450317124731</v>
      </c>
      <c r="G529" t="s">
        <v>14</v>
      </c>
      <c r="H529">
        <v>6080</v>
      </c>
      <c r="I529" s="5">
        <f t="shared" si="34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6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7"/>
        <v>80.300000000000011</v>
      </c>
      <c r="G530" t="s">
        <v>14</v>
      </c>
      <c r="H530">
        <v>80</v>
      </c>
      <c r="I530" s="5">
        <f t="shared" si="34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6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7"/>
        <v>11.254901960784313</v>
      </c>
      <c r="G531" t="s">
        <v>14</v>
      </c>
      <c r="H531">
        <v>9</v>
      </c>
      <c r="I531" s="5">
        <f t="shared" si="34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6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7"/>
        <v>91.740952380952379</v>
      </c>
      <c r="G532" t="s">
        <v>14</v>
      </c>
      <c r="H532">
        <v>1784</v>
      </c>
      <c r="I532" s="5">
        <f t="shared" si="34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6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7"/>
        <v>95.521156936261391</v>
      </c>
      <c r="G533" t="s">
        <v>47</v>
      </c>
      <c r="H533">
        <v>3640</v>
      </c>
      <c r="I533" s="5">
        <f t="shared" si="34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6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7"/>
        <v>502.87499999999994</v>
      </c>
      <c r="G534" t="s">
        <v>20</v>
      </c>
      <c r="H534">
        <v>126</v>
      </c>
      <c r="I534" s="5">
        <f t="shared" si="34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6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7"/>
        <v>159.24394463667818</v>
      </c>
      <c r="G535" t="s">
        <v>20</v>
      </c>
      <c r="H535">
        <v>2218</v>
      </c>
      <c r="I535" s="5">
        <f t="shared" si="34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6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7"/>
        <v>15.022446689113355</v>
      </c>
      <c r="G536" t="s">
        <v>14</v>
      </c>
      <c r="H536">
        <v>243</v>
      </c>
      <c r="I536" s="5">
        <f t="shared" si="34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6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7"/>
        <v>482.03846153846149</v>
      </c>
      <c r="G537" t="s">
        <v>20</v>
      </c>
      <c r="H537">
        <v>202</v>
      </c>
      <c r="I537" s="5">
        <f t="shared" si="34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6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7"/>
        <v>149.96938775510205</v>
      </c>
      <c r="G538" t="s">
        <v>20</v>
      </c>
      <c r="H538">
        <v>140</v>
      </c>
      <c r="I538" s="5">
        <f t="shared" si="34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6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7"/>
        <v>117.22156398104266</v>
      </c>
      <c r="G539" t="s">
        <v>20</v>
      </c>
      <c r="H539">
        <v>1052</v>
      </c>
      <c r="I539" s="5">
        <f t="shared" si="34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6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7"/>
        <v>37.695968274950431</v>
      </c>
      <c r="G540" t="s">
        <v>14</v>
      </c>
      <c r="H540">
        <v>1296</v>
      </c>
      <c r="I540" s="5">
        <f t="shared" si="34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6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7"/>
        <v>72.653061224489804</v>
      </c>
      <c r="G541" t="s">
        <v>14</v>
      </c>
      <c r="H541">
        <v>77</v>
      </c>
      <c r="I541" s="5">
        <f t="shared" si="34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6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7"/>
        <v>265.98113207547169</v>
      </c>
      <c r="G542" t="s">
        <v>20</v>
      </c>
      <c r="H542">
        <v>247</v>
      </c>
      <c r="I542" s="5">
        <f t="shared" si="34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6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7"/>
        <v>24.205617977528089</v>
      </c>
      <c r="G543" t="s">
        <v>14</v>
      </c>
      <c r="H543">
        <v>395</v>
      </c>
      <c r="I543" s="5">
        <f t="shared" si="34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6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7"/>
        <v>2.5064935064935066</v>
      </c>
      <c r="G544" t="s">
        <v>14</v>
      </c>
      <c r="H544">
        <v>49</v>
      </c>
      <c r="I544" s="5">
        <f t="shared" si="34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6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7"/>
        <v>16.329799764428738</v>
      </c>
      <c r="G545" t="s">
        <v>14</v>
      </c>
      <c r="H545">
        <v>180</v>
      </c>
      <c r="I545" s="5">
        <f t="shared" si="34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6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7"/>
        <v>276.5</v>
      </c>
      <c r="G546" t="s">
        <v>20</v>
      </c>
      <c r="H546">
        <v>84</v>
      </c>
      <c r="I546" s="5">
        <f t="shared" si="34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6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7"/>
        <v>88.803571428571431</v>
      </c>
      <c r="G547" t="s">
        <v>14</v>
      </c>
      <c r="H547">
        <v>2690</v>
      </c>
      <c r="I547" s="5">
        <f t="shared" si="34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6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7"/>
        <v>163.57142857142856</v>
      </c>
      <c r="G548" t="s">
        <v>20</v>
      </c>
      <c r="H548">
        <v>88</v>
      </c>
      <c r="I548" s="5">
        <f t="shared" si="34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6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7"/>
        <v>969</v>
      </c>
      <c r="G549" t="s">
        <v>20</v>
      </c>
      <c r="H549">
        <v>156</v>
      </c>
      <c r="I549" s="5">
        <f t="shared" si="34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6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7"/>
        <v>270.91376701966715</v>
      </c>
      <c r="G550" t="s">
        <v>20</v>
      </c>
      <c r="H550">
        <v>2985</v>
      </c>
      <c r="I550" s="5">
        <f t="shared" si="34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6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7"/>
        <v>284.21355932203392</v>
      </c>
      <c r="G551" t="s">
        <v>20</v>
      </c>
      <c r="H551">
        <v>762</v>
      </c>
      <c r="I551" s="5">
        <f t="shared" si="34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6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7"/>
        <v>4</v>
      </c>
      <c r="G552" t="s">
        <v>74</v>
      </c>
      <c r="H552">
        <v>1</v>
      </c>
      <c r="I552" s="5">
        <f t="shared" si="34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6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7"/>
        <v>58.6329816768462</v>
      </c>
      <c r="G553" t="s">
        <v>14</v>
      </c>
      <c r="H553">
        <v>2779</v>
      </c>
      <c r="I553" s="5">
        <f t="shared" si="34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6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7"/>
        <v>98.51111111111112</v>
      </c>
      <c r="G554" t="s">
        <v>14</v>
      </c>
      <c r="H554">
        <v>92</v>
      </c>
      <c r="I554" s="5">
        <f t="shared" si="34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6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7"/>
        <v>43.975381008206334</v>
      </c>
      <c r="G555" t="s">
        <v>14</v>
      </c>
      <c r="H555">
        <v>1028</v>
      </c>
      <c r="I555" s="5">
        <f t="shared" si="34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6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7"/>
        <v>151.66315789473683</v>
      </c>
      <c r="G556" t="s">
        <v>20</v>
      </c>
      <c r="H556">
        <v>554</v>
      </c>
      <c r="I556" s="5">
        <f t="shared" si="34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6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7"/>
        <v>223.63492063492063</v>
      </c>
      <c r="G557" t="s">
        <v>20</v>
      </c>
      <c r="H557">
        <v>135</v>
      </c>
      <c r="I557" s="5">
        <f t="shared" si="34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6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7"/>
        <v>239.75</v>
      </c>
      <c r="G558" t="s">
        <v>20</v>
      </c>
      <c r="H558">
        <v>122</v>
      </c>
      <c r="I558" s="5">
        <f t="shared" si="34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6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7"/>
        <v>199.33333333333334</v>
      </c>
      <c r="G559" t="s">
        <v>20</v>
      </c>
      <c r="H559">
        <v>221</v>
      </c>
      <c r="I559" s="5">
        <f t="shared" si="34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6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7"/>
        <v>137.34482758620689</v>
      </c>
      <c r="G560" t="s">
        <v>20</v>
      </c>
      <c r="H560">
        <v>126</v>
      </c>
      <c r="I560" s="5">
        <f t="shared" si="34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6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7"/>
        <v>100.9696106362773</v>
      </c>
      <c r="G561" t="s">
        <v>20</v>
      </c>
      <c r="H561">
        <v>1022</v>
      </c>
      <c r="I561" s="5">
        <f t="shared" si="34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6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7"/>
        <v>794.16</v>
      </c>
      <c r="G562" t="s">
        <v>20</v>
      </c>
      <c r="H562">
        <v>3177</v>
      </c>
      <c r="I562" s="5">
        <f t="shared" si="34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6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7"/>
        <v>369.7</v>
      </c>
      <c r="G563" t="s">
        <v>20</v>
      </c>
      <c r="H563">
        <v>198</v>
      </c>
      <c r="I563" s="5">
        <f t="shared" si="34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6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7"/>
        <v>12.818181818181817</v>
      </c>
      <c r="G564" t="s">
        <v>14</v>
      </c>
      <c r="H564">
        <v>26</v>
      </c>
      <c r="I564" s="5">
        <f t="shared" si="34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6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7"/>
        <v>138.02702702702703</v>
      </c>
      <c r="G565" t="s">
        <v>20</v>
      </c>
      <c r="H565">
        <v>85</v>
      </c>
      <c r="I565" s="5">
        <f t="shared" si="34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6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7"/>
        <v>83.813278008298752</v>
      </c>
      <c r="G566" t="s">
        <v>14</v>
      </c>
      <c r="H566">
        <v>1790</v>
      </c>
      <c r="I566" s="5">
        <f t="shared" si="34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6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7"/>
        <v>204.60063224446787</v>
      </c>
      <c r="G567" t="s">
        <v>20</v>
      </c>
      <c r="H567">
        <v>3596</v>
      </c>
      <c r="I567" s="5">
        <f t="shared" si="34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6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7"/>
        <v>44.344086021505376</v>
      </c>
      <c r="G568" t="s">
        <v>14</v>
      </c>
      <c r="H568">
        <v>37</v>
      </c>
      <c r="I568" s="5">
        <f t="shared" si="34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6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7"/>
        <v>218.60294117647058</v>
      </c>
      <c r="G569" t="s">
        <v>20</v>
      </c>
      <c r="H569">
        <v>244</v>
      </c>
      <c r="I569" s="5">
        <f t="shared" si="34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6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7"/>
        <v>186.03314917127071</v>
      </c>
      <c r="G570" t="s">
        <v>20</v>
      </c>
      <c r="H570">
        <v>5180</v>
      </c>
      <c r="I570" s="5">
        <f t="shared" si="34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6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7"/>
        <v>237.33830845771143</v>
      </c>
      <c r="G571" t="s">
        <v>20</v>
      </c>
      <c r="H571">
        <v>589</v>
      </c>
      <c r="I571" s="5">
        <f t="shared" si="34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6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7"/>
        <v>305.65384615384613</v>
      </c>
      <c r="G572" t="s">
        <v>20</v>
      </c>
      <c r="H572">
        <v>2725</v>
      </c>
      <c r="I572" s="5">
        <f t="shared" si="34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6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7"/>
        <v>94.142857142857139</v>
      </c>
      <c r="G573" t="s">
        <v>14</v>
      </c>
      <c r="H573">
        <v>35</v>
      </c>
      <c r="I573" s="5">
        <f t="shared" si="34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6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7"/>
        <v>54.400000000000006</v>
      </c>
      <c r="G574" t="s">
        <v>74</v>
      </c>
      <c r="H574">
        <v>94</v>
      </c>
      <c r="I574" s="5">
        <f t="shared" si="34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6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7"/>
        <v>111.88059701492537</v>
      </c>
      <c r="G575" t="s">
        <v>20</v>
      </c>
      <c r="H575">
        <v>300</v>
      </c>
      <c r="I575" s="5">
        <f t="shared" si="34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6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7"/>
        <v>369.14814814814815</v>
      </c>
      <c r="G576" t="s">
        <v>20</v>
      </c>
      <c r="H576">
        <v>144</v>
      </c>
      <c r="I576" s="5">
        <f t="shared" si="34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6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7"/>
        <v>62.930372148859547</v>
      </c>
      <c r="G577" t="s">
        <v>14</v>
      </c>
      <c r="H577">
        <v>558</v>
      </c>
      <c r="I577" s="5">
        <f t="shared" si="34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6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7"/>
        <v>64.927835051546396</v>
      </c>
      <c r="G578" t="s">
        <v>14</v>
      </c>
      <c r="H578">
        <v>64</v>
      </c>
      <c r="I578" s="5">
        <f t="shared" si="34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6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37"/>
        <v>18.853658536585368</v>
      </c>
      <c r="G579" t="s">
        <v>74</v>
      </c>
      <c r="H579">
        <v>37</v>
      </c>
      <c r="I579" s="5">
        <f t="shared" ref="I579:I642" si="38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36"/>
        <v>40613.25</v>
      </c>
      <c r="O579" s="8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7"/>
        <v>16.754404145077721</v>
      </c>
      <c r="G580" t="s">
        <v>14</v>
      </c>
      <c r="H580">
        <v>245</v>
      </c>
      <c r="I580" s="5">
        <f t="shared" si="38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ref="N580:N643" si="40">(((L580/60)/60)/24)+DATE(1970,1,1)</f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ref="F581:F644" si="41">(E581/D581)*100</f>
        <v>101.11290322580646</v>
      </c>
      <c r="G581" t="s">
        <v>20</v>
      </c>
      <c r="H581">
        <v>87</v>
      </c>
      <c r="I581" s="5">
        <f t="shared" si="38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40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1"/>
        <v>341.5022831050228</v>
      </c>
      <c r="G582" t="s">
        <v>20</v>
      </c>
      <c r="H582">
        <v>3116</v>
      </c>
      <c r="I582" s="5">
        <f t="shared" si="38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40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1"/>
        <v>64.016666666666666</v>
      </c>
      <c r="G583" t="s">
        <v>14</v>
      </c>
      <c r="H583">
        <v>71</v>
      </c>
      <c r="I583" s="5">
        <f t="shared" si="38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40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1"/>
        <v>52.080459770114942</v>
      </c>
      <c r="G584" t="s">
        <v>14</v>
      </c>
      <c r="H584">
        <v>42</v>
      </c>
      <c r="I584" s="5">
        <f t="shared" si="38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40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1"/>
        <v>322.40211640211641</v>
      </c>
      <c r="G585" t="s">
        <v>20</v>
      </c>
      <c r="H585">
        <v>909</v>
      </c>
      <c r="I585" s="5">
        <f t="shared" si="38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40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1"/>
        <v>119.50810185185186</v>
      </c>
      <c r="G586" t="s">
        <v>20</v>
      </c>
      <c r="H586">
        <v>1613</v>
      </c>
      <c r="I586" s="5">
        <f t="shared" si="38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40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1"/>
        <v>146.79775280898878</v>
      </c>
      <c r="G587" t="s">
        <v>20</v>
      </c>
      <c r="H587">
        <v>136</v>
      </c>
      <c r="I587" s="5">
        <f t="shared" si="38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40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1"/>
        <v>950.57142857142856</v>
      </c>
      <c r="G588" t="s">
        <v>20</v>
      </c>
      <c r="H588">
        <v>130</v>
      </c>
      <c r="I588" s="5">
        <f t="shared" si="38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40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1"/>
        <v>72.893617021276597</v>
      </c>
      <c r="G589" t="s">
        <v>14</v>
      </c>
      <c r="H589">
        <v>156</v>
      </c>
      <c r="I589" s="5">
        <f t="shared" si="38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40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1"/>
        <v>79.008248730964468</v>
      </c>
      <c r="G590" t="s">
        <v>14</v>
      </c>
      <c r="H590">
        <v>1368</v>
      </c>
      <c r="I590" s="5">
        <f t="shared" si="38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40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1"/>
        <v>64.721518987341781</v>
      </c>
      <c r="G591" t="s">
        <v>14</v>
      </c>
      <c r="H591">
        <v>102</v>
      </c>
      <c r="I591" s="5">
        <f t="shared" si="38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40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1"/>
        <v>82.028169014084511</v>
      </c>
      <c r="G592" t="s">
        <v>14</v>
      </c>
      <c r="H592">
        <v>86</v>
      </c>
      <c r="I592" s="5">
        <f t="shared" si="38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40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1"/>
        <v>1037.6666666666667</v>
      </c>
      <c r="G593" t="s">
        <v>20</v>
      </c>
      <c r="H593">
        <v>102</v>
      </c>
      <c r="I593" s="5">
        <f t="shared" si="38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40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1"/>
        <v>12.910076530612244</v>
      </c>
      <c r="G594" t="s">
        <v>14</v>
      </c>
      <c r="H594">
        <v>253</v>
      </c>
      <c r="I594" s="5">
        <f t="shared" si="38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40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1"/>
        <v>154.84210526315789</v>
      </c>
      <c r="G595" t="s">
        <v>20</v>
      </c>
      <c r="H595">
        <v>4006</v>
      </c>
      <c r="I595" s="5">
        <f t="shared" si="38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40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1"/>
        <v>7.0991735537190088</v>
      </c>
      <c r="G596" t="s">
        <v>14</v>
      </c>
      <c r="H596">
        <v>157</v>
      </c>
      <c r="I596" s="5">
        <f t="shared" si="38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40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1"/>
        <v>208.52773826458036</v>
      </c>
      <c r="G597" t="s">
        <v>20</v>
      </c>
      <c r="H597">
        <v>1629</v>
      </c>
      <c r="I597" s="5">
        <f t="shared" si="38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40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1"/>
        <v>99.683544303797461</v>
      </c>
      <c r="G598" t="s">
        <v>14</v>
      </c>
      <c r="H598">
        <v>183</v>
      </c>
      <c r="I598" s="5">
        <f t="shared" si="38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40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1"/>
        <v>201.59756097560978</v>
      </c>
      <c r="G599" t="s">
        <v>20</v>
      </c>
      <c r="H599">
        <v>2188</v>
      </c>
      <c r="I599" s="5">
        <f t="shared" si="38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40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1"/>
        <v>162.09032258064516</v>
      </c>
      <c r="G600" t="s">
        <v>20</v>
      </c>
      <c r="H600">
        <v>2409</v>
      </c>
      <c r="I600" s="5">
        <f t="shared" si="38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40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1"/>
        <v>3.6436208125445471</v>
      </c>
      <c r="G601" t="s">
        <v>14</v>
      </c>
      <c r="H601">
        <v>82</v>
      </c>
      <c r="I601" s="5">
        <f t="shared" si="38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40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1"/>
        <v>5</v>
      </c>
      <c r="G602" t="s">
        <v>14</v>
      </c>
      <c r="H602">
        <v>1</v>
      </c>
      <c r="I602" s="5">
        <f t="shared" si="38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40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1"/>
        <v>206.63492063492063</v>
      </c>
      <c r="G603" t="s">
        <v>20</v>
      </c>
      <c r="H603">
        <v>194</v>
      </c>
      <c r="I603" s="5">
        <f t="shared" si="38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40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1"/>
        <v>128.23628691983123</v>
      </c>
      <c r="G604" t="s">
        <v>20</v>
      </c>
      <c r="H604">
        <v>1140</v>
      </c>
      <c r="I604" s="5">
        <f t="shared" si="38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40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1"/>
        <v>119.66037735849055</v>
      </c>
      <c r="G605" t="s">
        <v>20</v>
      </c>
      <c r="H605">
        <v>102</v>
      </c>
      <c r="I605" s="5">
        <f t="shared" si="38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40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1"/>
        <v>170.73055242390078</v>
      </c>
      <c r="G606" t="s">
        <v>20</v>
      </c>
      <c r="H606">
        <v>2857</v>
      </c>
      <c r="I606" s="5">
        <f t="shared" si="38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40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1"/>
        <v>187.21212121212122</v>
      </c>
      <c r="G607" t="s">
        <v>20</v>
      </c>
      <c r="H607">
        <v>107</v>
      </c>
      <c r="I607" s="5">
        <f t="shared" si="38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40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1"/>
        <v>188.38235294117646</v>
      </c>
      <c r="G608" t="s">
        <v>20</v>
      </c>
      <c r="H608">
        <v>160</v>
      </c>
      <c r="I608" s="5">
        <f t="shared" si="38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40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1"/>
        <v>131.29869186046511</v>
      </c>
      <c r="G609" t="s">
        <v>20</v>
      </c>
      <c r="H609">
        <v>2230</v>
      </c>
      <c r="I609" s="5">
        <f t="shared" si="38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40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1"/>
        <v>283.97435897435901</v>
      </c>
      <c r="G610" t="s">
        <v>20</v>
      </c>
      <c r="H610">
        <v>316</v>
      </c>
      <c r="I610" s="5">
        <f t="shared" si="38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40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1"/>
        <v>120.41999999999999</v>
      </c>
      <c r="G611" t="s">
        <v>20</v>
      </c>
      <c r="H611">
        <v>117</v>
      </c>
      <c r="I611" s="5">
        <f t="shared" si="38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40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1"/>
        <v>419.0560747663551</v>
      </c>
      <c r="G612" t="s">
        <v>20</v>
      </c>
      <c r="H612">
        <v>6406</v>
      </c>
      <c r="I612" s="5">
        <f t="shared" si="38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40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1"/>
        <v>13.853658536585368</v>
      </c>
      <c r="G613" t="s">
        <v>74</v>
      </c>
      <c r="H613">
        <v>15</v>
      </c>
      <c r="I613" s="5">
        <f t="shared" si="38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40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1"/>
        <v>139.43548387096774</v>
      </c>
      <c r="G614" t="s">
        <v>20</v>
      </c>
      <c r="H614">
        <v>192</v>
      </c>
      <c r="I614" s="5">
        <f t="shared" si="38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40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1"/>
        <v>174</v>
      </c>
      <c r="G615" t="s">
        <v>20</v>
      </c>
      <c r="H615">
        <v>26</v>
      </c>
      <c r="I615" s="5">
        <f t="shared" si="38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40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1"/>
        <v>155.49056603773585</v>
      </c>
      <c r="G616" t="s">
        <v>20</v>
      </c>
      <c r="H616">
        <v>723</v>
      </c>
      <c r="I616" s="5">
        <f t="shared" si="38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40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1"/>
        <v>170.44705882352943</v>
      </c>
      <c r="G617" t="s">
        <v>20</v>
      </c>
      <c r="H617">
        <v>170</v>
      </c>
      <c r="I617" s="5">
        <f t="shared" si="38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40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1"/>
        <v>189.515625</v>
      </c>
      <c r="G618" t="s">
        <v>20</v>
      </c>
      <c r="H618">
        <v>238</v>
      </c>
      <c r="I618" s="5">
        <f t="shared" si="38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40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1"/>
        <v>249.71428571428572</v>
      </c>
      <c r="G619" t="s">
        <v>20</v>
      </c>
      <c r="H619">
        <v>55</v>
      </c>
      <c r="I619" s="5">
        <f t="shared" si="38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40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1"/>
        <v>48.860523665659613</v>
      </c>
      <c r="G620" t="s">
        <v>14</v>
      </c>
      <c r="H620">
        <v>1198</v>
      </c>
      <c r="I620" s="5">
        <f t="shared" si="38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40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1"/>
        <v>28.461970393057683</v>
      </c>
      <c r="G621" t="s">
        <v>14</v>
      </c>
      <c r="H621">
        <v>648</v>
      </c>
      <c r="I621" s="5">
        <f t="shared" si="38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40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1"/>
        <v>268.02325581395348</v>
      </c>
      <c r="G622" t="s">
        <v>20</v>
      </c>
      <c r="H622">
        <v>128</v>
      </c>
      <c r="I622" s="5">
        <f t="shared" si="38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40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1"/>
        <v>619.80078125</v>
      </c>
      <c r="G623" t="s">
        <v>20</v>
      </c>
      <c r="H623">
        <v>2144</v>
      </c>
      <c r="I623" s="5">
        <f t="shared" si="38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40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1"/>
        <v>3.1301587301587301</v>
      </c>
      <c r="G624" t="s">
        <v>14</v>
      </c>
      <c r="H624">
        <v>64</v>
      </c>
      <c r="I624" s="5">
        <f t="shared" si="38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40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1"/>
        <v>159.92152704135739</v>
      </c>
      <c r="G625" t="s">
        <v>20</v>
      </c>
      <c r="H625">
        <v>2693</v>
      </c>
      <c r="I625" s="5">
        <f t="shared" si="38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40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1"/>
        <v>279.39215686274508</v>
      </c>
      <c r="G626" t="s">
        <v>20</v>
      </c>
      <c r="H626">
        <v>432</v>
      </c>
      <c r="I626" s="5">
        <f t="shared" si="38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40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1"/>
        <v>77.373333333333335</v>
      </c>
      <c r="G627" t="s">
        <v>14</v>
      </c>
      <c r="H627">
        <v>62</v>
      </c>
      <c r="I627" s="5">
        <f t="shared" si="38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40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1"/>
        <v>206.32812500000003</v>
      </c>
      <c r="G628" t="s">
        <v>20</v>
      </c>
      <c r="H628">
        <v>189</v>
      </c>
      <c r="I628" s="5">
        <f t="shared" si="38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40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1"/>
        <v>694.25</v>
      </c>
      <c r="G629" t="s">
        <v>20</v>
      </c>
      <c r="H629">
        <v>154</v>
      </c>
      <c r="I629" s="5">
        <f t="shared" si="38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40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1"/>
        <v>151.78947368421052</v>
      </c>
      <c r="G630" t="s">
        <v>20</v>
      </c>
      <c r="H630">
        <v>96</v>
      </c>
      <c r="I630" s="5">
        <f t="shared" si="38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40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1"/>
        <v>64.58207217694995</v>
      </c>
      <c r="G631" t="s">
        <v>14</v>
      </c>
      <c r="H631">
        <v>750</v>
      </c>
      <c r="I631" s="5">
        <f t="shared" si="38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40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1"/>
        <v>62.873684210526314</v>
      </c>
      <c r="G632" t="s">
        <v>74</v>
      </c>
      <c r="H632">
        <v>87</v>
      </c>
      <c r="I632" s="5">
        <f t="shared" si="38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40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1"/>
        <v>310.39864864864865</v>
      </c>
      <c r="G633" t="s">
        <v>20</v>
      </c>
      <c r="H633">
        <v>3063</v>
      </c>
      <c r="I633" s="5">
        <f t="shared" si="38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40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1"/>
        <v>42.859916782246884</v>
      </c>
      <c r="G634" t="s">
        <v>47</v>
      </c>
      <c r="H634">
        <v>278</v>
      </c>
      <c r="I634" s="5">
        <f t="shared" si="38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40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1"/>
        <v>83.119402985074629</v>
      </c>
      <c r="G635" t="s">
        <v>14</v>
      </c>
      <c r="H635">
        <v>105</v>
      </c>
      <c r="I635" s="5">
        <f t="shared" si="38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40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1"/>
        <v>78.531302876480552</v>
      </c>
      <c r="G636" t="s">
        <v>74</v>
      </c>
      <c r="H636">
        <v>1658</v>
      </c>
      <c r="I636" s="5">
        <f t="shared" si="38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40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1"/>
        <v>114.09352517985612</v>
      </c>
      <c r="G637" t="s">
        <v>20</v>
      </c>
      <c r="H637">
        <v>2266</v>
      </c>
      <c r="I637" s="5">
        <f t="shared" si="38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40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1"/>
        <v>64.537683358624179</v>
      </c>
      <c r="G638" t="s">
        <v>14</v>
      </c>
      <c r="H638">
        <v>2604</v>
      </c>
      <c r="I638" s="5">
        <f t="shared" si="38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40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1"/>
        <v>79.411764705882348</v>
      </c>
      <c r="G639" t="s">
        <v>14</v>
      </c>
      <c r="H639">
        <v>65</v>
      </c>
      <c r="I639" s="5">
        <f t="shared" si="38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40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1"/>
        <v>11.419117647058824</v>
      </c>
      <c r="G640" t="s">
        <v>14</v>
      </c>
      <c r="H640">
        <v>94</v>
      </c>
      <c r="I640" s="5">
        <f t="shared" si="38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40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1"/>
        <v>56.186046511627907</v>
      </c>
      <c r="G641" t="s">
        <v>47</v>
      </c>
      <c r="H641">
        <v>45</v>
      </c>
      <c r="I641" s="5">
        <f t="shared" si="38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40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1"/>
        <v>16.501669449081803</v>
      </c>
      <c r="G642" t="s">
        <v>14</v>
      </c>
      <c r="H642">
        <v>257</v>
      </c>
      <c r="I642" s="5">
        <f t="shared" si="38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40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1"/>
        <v>119.96808510638297</v>
      </c>
      <c r="G643" t="s">
        <v>20</v>
      </c>
      <c r="H643">
        <v>194</v>
      </c>
      <c r="I643" s="5">
        <f t="shared" ref="I643:I706" si="42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40"/>
        <v>42786.25</v>
      </c>
      <c r="O643" s="8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1"/>
        <v>145.45652173913044</v>
      </c>
      <c r="G644" t="s">
        <v>20</v>
      </c>
      <c r="H644">
        <v>129</v>
      </c>
      <c r="I644" s="5">
        <f t="shared" si="42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ref="N644:N707" si="44">(((L644/60)/60)/24)+DATE(1970,1,1)</f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ref="F645:F708" si="45">(E645/D645)*100</f>
        <v>221.38255033557047</v>
      </c>
      <c r="G645" t="s">
        <v>20</v>
      </c>
      <c r="H645">
        <v>375</v>
      </c>
      <c r="I645" s="5">
        <f t="shared" si="42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4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5"/>
        <v>48.396694214876035</v>
      </c>
      <c r="G646" t="s">
        <v>14</v>
      </c>
      <c r="H646">
        <v>2928</v>
      </c>
      <c r="I646" s="5">
        <f t="shared" si="42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4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5"/>
        <v>92.911504424778755</v>
      </c>
      <c r="G647" t="s">
        <v>14</v>
      </c>
      <c r="H647">
        <v>4697</v>
      </c>
      <c r="I647" s="5">
        <f t="shared" si="42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4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5"/>
        <v>88.599797365754824</v>
      </c>
      <c r="G648" t="s">
        <v>14</v>
      </c>
      <c r="H648">
        <v>2915</v>
      </c>
      <c r="I648" s="5">
        <f t="shared" si="42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4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5"/>
        <v>41.4</v>
      </c>
      <c r="G649" t="s">
        <v>14</v>
      </c>
      <c r="H649">
        <v>18</v>
      </c>
      <c r="I649" s="5">
        <f t="shared" si="42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4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5"/>
        <v>63.056795131845846</v>
      </c>
      <c r="G650" t="s">
        <v>74</v>
      </c>
      <c r="H650">
        <v>723</v>
      </c>
      <c r="I650" s="5">
        <f t="shared" si="42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4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5"/>
        <v>48.482333607230892</v>
      </c>
      <c r="G651" t="s">
        <v>14</v>
      </c>
      <c r="H651">
        <v>602</v>
      </c>
      <c r="I651" s="5">
        <f t="shared" si="42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4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5"/>
        <v>2</v>
      </c>
      <c r="G652" t="s">
        <v>14</v>
      </c>
      <c r="H652">
        <v>1</v>
      </c>
      <c r="I652" s="5">
        <f t="shared" si="42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4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5"/>
        <v>88.47941026944585</v>
      </c>
      <c r="G653" t="s">
        <v>14</v>
      </c>
      <c r="H653">
        <v>3868</v>
      </c>
      <c r="I653" s="5">
        <f t="shared" si="42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4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5"/>
        <v>126.84</v>
      </c>
      <c r="G654" t="s">
        <v>20</v>
      </c>
      <c r="H654">
        <v>409</v>
      </c>
      <c r="I654" s="5">
        <f t="shared" si="42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4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5"/>
        <v>2338.833333333333</v>
      </c>
      <c r="G655" t="s">
        <v>20</v>
      </c>
      <c r="H655">
        <v>234</v>
      </c>
      <c r="I655" s="5">
        <f t="shared" si="42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4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5"/>
        <v>508.38857142857148</v>
      </c>
      <c r="G656" t="s">
        <v>20</v>
      </c>
      <c r="H656">
        <v>3016</v>
      </c>
      <c r="I656" s="5">
        <f t="shared" si="42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4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5"/>
        <v>191.47826086956522</v>
      </c>
      <c r="G657" t="s">
        <v>20</v>
      </c>
      <c r="H657">
        <v>264</v>
      </c>
      <c r="I657" s="5">
        <f t="shared" si="42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4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5"/>
        <v>42.127533783783782</v>
      </c>
      <c r="G658" t="s">
        <v>14</v>
      </c>
      <c r="H658">
        <v>504</v>
      </c>
      <c r="I658" s="5">
        <f t="shared" si="42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4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5"/>
        <v>8.24</v>
      </c>
      <c r="G659" t="s">
        <v>14</v>
      </c>
      <c r="H659">
        <v>14</v>
      </c>
      <c r="I659" s="5">
        <f t="shared" si="42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4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5"/>
        <v>60.064638783269963</v>
      </c>
      <c r="G660" t="s">
        <v>74</v>
      </c>
      <c r="H660">
        <v>390</v>
      </c>
      <c r="I660" s="5">
        <f t="shared" si="42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4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5"/>
        <v>47.232808616404313</v>
      </c>
      <c r="G661" t="s">
        <v>14</v>
      </c>
      <c r="H661">
        <v>750</v>
      </c>
      <c r="I661" s="5">
        <f t="shared" si="42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4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5"/>
        <v>81.736263736263737</v>
      </c>
      <c r="G662" t="s">
        <v>14</v>
      </c>
      <c r="H662">
        <v>77</v>
      </c>
      <c r="I662" s="5">
        <f t="shared" si="42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4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5"/>
        <v>54.187265917603</v>
      </c>
      <c r="G663" t="s">
        <v>14</v>
      </c>
      <c r="H663">
        <v>752</v>
      </c>
      <c r="I663" s="5">
        <f t="shared" si="42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4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5"/>
        <v>97.868131868131869</v>
      </c>
      <c r="G664" t="s">
        <v>14</v>
      </c>
      <c r="H664">
        <v>131</v>
      </c>
      <c r="I664" s="5">
        <f t="shared" si="42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4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5"/>
        <v>77.239999999999995</v>
      </c>
      <c r="G665" t="s">
        <v>14</v>
      </c>
      <c r="H665">
        <v>87</v>
      </c>
      <c r="I665" s="5">
        <f t="shared" si="42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4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5"/>
        <v>33.464735516372798</v>
      </c>
      <c r="G666" t="s">
        <v>14</v>
      </c>
      <c r="H666">
        <v>1063</v>
      </c>
      <c r="I666" s="5">
        <f t="shared" si="42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4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5"/>
        <v>239.58823529411765</v>
      </c>
      <c r="G667" t="s">
        <v>20</v>
      </c>
      <c r="H667">
        <v>272</v>
      </c>
      <c r="I667" s="5">
        <f t="shared" si="42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4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5"/>
        <v>64.032258064516128</v>
      </c>
      <c r="G668" t="s">
        <v>74</v>
      </c>
      <c r="H668">
        <v>25</v>
      </c>
      <c r="I668" s="5">
        <f t="shared" si="4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4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5"/>
        <v>176.15942028985506</v>
      </c>
      <c r="G669" t="s">
        <v>20</v>
      </c>
      <c r="H669">
        <v>419</v>
      </c>
      <c r="I669" s="5">
        <f t="shared" si="42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4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5"/>
        <v>20.33818181818182</v>
      </c>
      <c r="G670" t="s">
        <v>14</v>
      </c>
      <c r="H670">
        <v>76</v>
      </c>
      <c r="I670" s="5">
        <f t="shared" si="42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4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5"/>
        <v>358.64754098360658</v>
      </c>
      <c r="G671" t="s">
        <v>20</v>
      </c>
      <c r="H671">
        <v>1621</v>
      </c>
      <c r="I671" s="5">
        <f t="shared" si="42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4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5"/>
        <v>468.85802469135803</v>
      </c>
      <c r="G672" t="s">
        <v>20</v>
      </c>
      <c r="H672">
        <v>1101</v>
      </c>
      <c r="I672" s="5">
        <f t="shared" si="42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4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5"/>
        <v>122.05635245901641</v>
      </c>
      <c r="G673" t="s">
        <v>20</v>
      </c>
      <c r="H673">
        <v>1073</v>
      </c>
      <c r="I673" s="5">
        <f t="shared" si="42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4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5"/>
        <v>55.931783729156137</v>
      </c>
      <c r="G674" t="s">
        <v>14</v>
      </c>
      <c r="H674">
        <v>4428</v>
      </c>
      <c r="I674" s="5">
        <f t="shared" si="42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4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5"/>
        <v>43.660714285714285</v>
      </c>
      <c r="G675" t="s">
        <v>14</v>
      </c>
      <c r="H675">
        <v>58</v>
      </c>
      <c r="I675" s="5">
        <f t="shared" si="42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4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5"/>
        <v>33.53837141183363</v>
      </c>
      <c r="G676" t="s">
        <v>74</v>
      </c>
      <c r="H676">
        <v>1218</v>
      </c>
      <c r="I676" s="5">
        <f t="shared" si="42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4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5"/>
        <v>122.97938144329896</v>
      </c>
      <c r="G677" t="s">
        <v>20</v>
      </c>
      <c r="H677">
        <v>331</v>
      </c>
      <c r="I677" s="5">
        <f t="shared" si="42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4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5"/>
        <v>189.74959871589084</v>
      </c>
      <c r="G678" t="s">
        <v>20</v>
      </c>
      <c r="H678">
        <v>1170</v>
      </c>
      <c r="I678" s="5">
        <f t="shared" si="42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4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5"/>
        <v>83.622641509433961</v>
      </c>
      <c r="G679" t="s">
        <v>14</v>
      </c>
      <c r="H679">
        <v>111</v>
      </c>
      <c r="I679" s="5">
        <f t="shared" si="42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4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5"/>
        <v>17.968844221105527</v>
      </c>
      <c r="G680" t="s">
        <v>74</v>
      </c>
      <c r="H680">
        <v>215</v>
      </c>
      <c r="I680" s="5">
        <f t="shared" si="42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4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5"/>
        <v>1036.5</v>
      </c>
      <c r="G681" t="s">
        <v>20</v>
      </c>
      <c r="H681">
        <v>363</v>
      </c>
      <c r="I681" s="5">
        <f t="shared" si="42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4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5"/>
        <v>97.405219780219781</v>
      </c>
      <c r="G682" t="s">
        <v>14</v>
      </c>
      <c r="H682">
        <v>2955</v>
      </c>
      <c r="I682" s="5">
        <f t="shared" si="42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4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5"/>
        <v>86.386203150461711</v>
      </c>
      <c r="G683" t="s">
        <v>14</v>
      </c>
      <c r="H683">
        <v>1657</v>
      </c>
      <c r="I683" s="5">
        <f t="shared" si="42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4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5"/>
        <v>150.16666666666666</v>
      </c>
      <c r="G684" t="s">
        <v>20</v>
      </c>
      <c r="H684">
        <v>103</v>
      </c>
      <c r="I684" s="5">
        <f t="shared" si="42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4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5"/>
        <v>358.43478260869563</v>
      </c>
      <c r="G685" t="s">
        <v>20</v>
      </c>
      <c r="H685">
        <v>147</v>
      </c>
      <c r="I685" s="5">
        <f t="shared" si="42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4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5"/>
        <v>542.85714285714289</v>
      </c>
      <c r="G686" t="s">
        <v>20</v>
      </c>
      <c r="H686">
        <v>110</v>
      </c>
      <c r="I686" s="5">
        <f t="shared" si="42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4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5"/>
        <v>67.500714285714281</v>
      </c>
      <c r="G687" t="s">
        <v>14</v>
      </c>
      <c r="H687">
        <v>926</v>
      </c>
      <c r="I687" s="5">
        <f t="shared" si="42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4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5"/>
        <v>191.74666666666667</v>
      </c>
      <c r="G688" t="s">
        <v>20</v>
      </c>
      <c r="H688">
        <v>134</v>
      </c>
      <c r="I688" s="5">
        <f t="shared" si="42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4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5"/>
        <v>932</v>
      </c>
      <c r="G689" t="s">
        <v>20</v>
      </c>
      <c r="H689">
        <v>269</v>
      </c>
      <c r="I689" s="5">
        <f t="shared" si="42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4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5"/>
        <v>429.27586206896552</v>
      </c>
      <c r="G690" t="s">
        <v>20</v>
      </c>
      <c r="H690">
        <v>175</v>
      </c>
      <c r="I690" s="5">
        <f t="shared" si="42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4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5"/>
        <v>100.65753424657535</v>
      </c>
      <c r="G691" t="s">
        <v>20</v>
      </c>
      <c r="H691">
        <v>69</v>
      </c>
      <c r="I691" s="5">
        <f t="shared" si="42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4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5"/>
        <v>226.61111111111109</v>
      </c>
      <c r="G692" t="s">
        <v>20</v>
      </c>
      <c r="H692">
        <v>190</v>
      </c>
      <c r="I692" s="5">
        <f t="shared" si="42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4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5"/>
        <v>142.38</v>
      </c>
      <c r="G693" t="s">
        <v>20</v>
      </c>
      <c r="H693">
        <v>237</v>
      </c>
      <c r="I693" s="5">
        <f t="shared" si="42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4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5"/>
        <v>90.633333333333326</v>
      </c>
      <c r="G694" t="s">
        <v>14</v>
      </c>
      <c r="H694">
        <v>77</v>
      </c>
      <c r="I694" s="5">
        <f t="shared" si="42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4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5"/>
        <v>63.966740576496676</v>
      </c>
      <c r="G695" t="s">
        <v>14</v>
      </c>
      <c r="H695">
        <v>1748</v>
      </c>
      <c r="I695" s="5">
        <f t="shared" si="42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4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5"/>
        <v>84.131868131868131</v>
      </c>
      <c r="G696" t="s">
        <v>14</v>
      </c>
      <c r="H696">
        <v>79</v>
      </c>
      <c r="I696" s="5">
        <f t="shared" si="42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4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5"/>
        <v>133.93478260869566</v>
      </c>
      <c r="G697" t="s">
        <v>20</v>
      </c>
      <c r="H697">
        <v>196</v>
      </c>
      <c r="I697" s="5">
        <f t="shared" si="42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4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5"/>
        <v>59.042047531992694</v>
      </c>
      <c r="G698" t="s">
        <v>14</v>
      </c>
      <c r="H698">
        <v>889</v>
      </c>
      <c r="I698" s="5">
        <f t="shared" si="42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4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5"/>
        <v>152.80062063615205</v>
      </c>
      <c r="G699" t="s">
        <v>20</v>
      </c>
      <c r="H699">
        <v>7295</v>
      </c>
      <c r="I699" s="5">
        <f t="shared" si="42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4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5"/>
        <v>446.69121140142522</v>
      </c>
      <c r="G700" t="s">
        <v>20</v>
      </c>
      <c r="H700">
        <v>2893</v>
      </c>
      <c r="I700" s="5">
        <f t="shared" si="42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4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5"/>
        <v>84.391891891891888</v>
      </c>
      <c r="G701" t="s">
        <v>14</v>
      </c>
      <c r="H701">
        <v>56</v>
      </c>
      <c r="I701" s="5">
        <f t="shared" si="42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4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5"/>
        <v>3</v>
      </c>
      <c r="G702" t="s">
        <v>14</v>
      </c>
      <c r="H702">
        <v>1</v>
      </c>
      <c r="I702" s="5">
        <f t="shared" si="42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4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5"/>
        <v>175.02692307692308</v>
      </c>
      <c r="G703" t="s">
        <v>20</v>
      </c>
      <c r="H703">
        <v>820</v>
      </c>
      <c r="I703" s="5">
        <f t="shared" si="42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4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5"/>
        <v>54.137931034482754</v>
      </c>
      <c r="G704" t="s">
        <v>14</v>
      </c>
      <c r="H704">
        <v>83</v>
      </c>
      <c r="I704" s="5">
        <f t="shared" si="42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4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5"/>
        <v>311.87381703470032</v>
      </c>
      <c r="G705" t="s">
        <v>20</v>
      </c>
      <c r="H705">
        <v>2038</v>
      </c>
      <c r="I705" s="5">
        <f t="shared" si="42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4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5"/>
        <v>122.78160919540231</v>
      </c>
      <c r="G706" t="s">
        <v>20</v>
      </c>
      <c r="H706">
        <v>116</v>
      </c>
      <c r="I706" s="5">
        <f t="shared" si="42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4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45"/>
        <v>99.026517383618156</v>
      </c>
      <c r="G707" t="s">
        <v>14</v>
      </c>
      <c r="H707">
        <v>2025</v>
      </c>
      <c r="I707" s="5">
        <f t="shared" ref="I707:I770" si="46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44"/>
        <v>41619.25</v>
      </c>
      <c r="O707" s="8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5"/>
        <v>127.84686346863469</v>
      </c>
      <c r="G708" t="s">
        <v>20</v>
      </c>
      <c r="H708">
        <v>1345</v>
      </c>
      <c r="I708" s="5">
        <f t="shared" si="4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ref="N708:N771" si="48">(((L708/60)/60)/24)+DATE(1970,1,1)</f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ref="F709:F772" si="49">(E709/D709)*100</f>
        <v>158.61643835616439</v>
      </c>
      <c r="G709" t="s">
        <v>20</v>
      </c>
      <c r="H709">
        <v>168</v>
      </c>
      <c r="I709" s="5">
        <f t="shared" si="4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8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9"/>
        <v>707.05882352941171</v>
      </c>
      <c r="G710" t="s">
        <v>20</v>
      </c>
      <c r="H710">
        <v>137</v>
      </c>
      <c r="I710" s="5">
        <f t="shared" si="4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8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9"/>
        <v>142.38775510204081</v>
      </c>
      <c r="G711" t="s">
        <v>20</v>
      </c>
      <c r="H711">
        <v>186</v>
      </c>
      <c r="I711" s="5">
        <f t="shared" si="4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8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9"/>
        <v>147.86046511627907</v>
      </c>
      <c r="G712" t="s">
        <v>20</v>
      </c>
      <c r="H712">
        <v>125</v>
      </c>
      <c r="I712" s="5">
        <f t="shared" si="4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8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9"/>
        <v>20.322580645161288</v>
      </c>
      <c r="G713" t="s">
        <v>14</v>
      </c>
      <c r="H713">
        <v>14</v>
      </c>
      <c r="I713" s="5">
        <f t="shared" si="4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8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9"/>
        <v>1840.625</v>
      </c>
      <c r="G714" t="s">
        <v>20</v>
      </c>
      <c r="H714">
        <v>202</v>
      </c>
      <c r="I714" s="5">
        <f t="shared" si="4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8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9"/>
        <v>161.94202898550725</v>
      </c>
      <c r="G715" t="s">
        <v>20</v>
      </c>
      <c r="H715">
        <v>103</v>
      </c>
      <c r="I715" s="5">
        <f t="shared" si="4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8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9"/>
        <v>472.82077922077923</v>
      </c>
      <c r="G716" t="s">
        <v>20</v>
      </c>
      <c r="H716">
        <v>1785</v>
      </c>
      <c r="I716" s="5">
        <f t="shared" si="4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8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9"/>
        <v>24.466101694915253</v>
      </c>
      <c r="G717" t="s">
        <v>14</v>
      </c>
      <c r="H717">
        <v>656</v>
      </c>
      <c r="I717" s="5">
        <f t="shared" si="4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8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9"/>
        <v>517.65</v>
      </c>
      <c r="G718" t="s">
        <v>20</v>
      </c>
      <c r="H718">
        <v>157</v>
      </c>
      <c r="I718" s="5">
        <f t="shared" si="4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8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9"/>
        <v>247.64285714285714</v>
      </c>
      <c r="G719" t="s">
        <v>20</v>
      </c>
      <c r="H719">
        <v>555</v>
      </c>
      <c r="I719" s="5">
        <f t="shared" si="4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8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9"/>
        <v>100.20481927710843</v>
      </c>
      <c r="G720" t="s">
        <v>20</v>
      </c>
      <c r="H720">
        <v>297</v>
      </c>
      <c r="I720" s="5">
        <f t="shared" si="4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8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9"/>
        <v>153</v>
      </c>
      <c r="G721" t="s">
        <v>20</v>
      </c>
      <c r="H721">
        <v>123</v>
      </c>
      <c r="I721" s="5">
        <f t="shared" si="4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8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9"/>
        <v>37.091954022988503</v>
      </c>
      <c r="G722" t="s">
        <v>74</v>
      </c>
      <c r="H722">
        <v>38</v>
      </c>
      <c r="I722" s="5">
        <f t="shared" si="4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8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9"/>
        <v>4.392394822006473</v>
      </c>
      <c r="G723" t="s">
        <v>74</v>
      </c>
      <c r="H723">
        <v>60</v>
      </c>
      <c r="I723" s="5">
        <f t="shared" si="4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8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9"/>
        <v>156.50721649484535</v>
      </c>
      <c r="G724" t="s">
        <v>20</v>
      </c>
      <c r="H724">
        <v>3036</v>
      </c>
      <c r="I724" s="5">
        <f t="shared" si="4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8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9"/>
        <v>270.40816326530609</v>
      </c>
      <c r="G725" t="s">
        <v>20</v>
      </c>
      <c r="H725">
        <v>144</v>
      </c>
      <c r="I725" s="5">
        <f t="shared" si="4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8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9"/>
        <v>134.05952380952382</v>
      </c>
      <c r="G726" t="s">
        <v>20</v>
      </c>
      <c r="H726">
        <v>121</v>
      </c>
      <c r="I726" s="5">
        <f t="shared" si="4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8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9"/>
        <v>50.398033126293996</v>
      </c>
      <c r="G727" t="s">
        <v>14</v>
      </c>
      <c r="H727">
        <v>1596</v>
      </c>
      <c r="I727" s="5">
        <f t="shared" si="4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8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9"/>
        <v>88.815837937384899</v>
      </c>
      <c r="G728" t="s">
        <v>74</v>
      </c>
      <c r="H728">
        <v>524</v>
      </c>
      <c r="I728" s="5">
        <f t="shared" si="4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8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9"/>
        <v>165</v>
      </c>
      <c r="G729" t="s">
        <v>20</v>
      </c>
      <c r="H729">
        <v>181</v>
      </c>
      <c r="I729" s="5">
        <f t="shared" si="4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8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9"/>
        <v>17.5</v>
      </c>
      <c r="G730" t="s">
        <v>14</v>
      </c>
      <c r="H730">
        <v>10</v>
      </c>
      <c r="I730" s="5">
        <f t="shared" si="4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8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9"/>
        <v>185.66071428571428</v>
      </c>
      <c r="G731" t="s">
        <v>20</v>
      </c>
      <c r="H731">
        <v>122</v>
      </c>
      <c r="I731" s="5">
        <f t="shared" si="4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8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9"/>
        <v>412.6631944444444</v>
      </c>
      <c r="G732" t="s">
        <v>20</v>
      </c>
      <c r="H732">
        <v>1071</v>
      </c>
      <c r="I732" s="5">
        <f t="shared" si="4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8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9"/>
        <v>90.25</v>
      </c>
      <c r="G733" t="s">
        <v>74</v>
      </c>
      <c r="H733">
        <v>219</v>
      </c>
      <c r="I733" s="5">
        <f t="shared" si="4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8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9"/>
        <v>91.984615384615381</v>
      </c>
      <c r="G734" t="s">
        <v>14</v>
      </c>
      <c r="H734">
        <v>1121</v>
      </c>
      <c r="I734" s="5">
        <f t="shared" si="4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8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9"/>
        <v>527.00632911392404</v>
      </c>
      <c r="G735" t="s">
        <v>20</v>
      </c>
      <c r="H735">
        <v>980</v>
      </c>
      <c r="I735" s="5">
        <f t="shared" si="4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8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9"/>
        <v>319.14285714285711</v>
      </c>
      <c r="G736" t="s">
        <v>20</v>
      </c>
      <c r="H736">
        <v>536</v>
      </c>
      <c r="I736" s="5">
        <f t="shared" si="4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8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9"/>
        <v>354.18867924528303</v>
      </c>
      <c r="G737" t="s">
        <v>20</v>
      </c>
      <c r="H737">
        <v>1991</v>
      </c>
      <c r="I737" s="5">
        <f t="shared" si="4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8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9"/>
        <v>32.896103896103895</v>
      </c>
      <c r="G738" t="s">
        <v>74</v>
      </c>
      <c r="H738">
        <v>29</v>
      </c>
      <c r="I738" s="5">
        <f t="shared" si="4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8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9"/>
        <v>135.8918918918919</v>
      </c>
      <c r="G739" t="s">
        <v>20</v>
      </c>
      <c r="H739">
        <v>180</v>
      </c>
      <c r="I739" s="5">
        <f t="shared" si="4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8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9"/>
        <v>2.0843373493975905</v>
      </c>
      <c r="G740" t="s">
        <v>14</v>
      </c>
      <c r="H740">
        <v>15</v>
      </c>
      <c r="I740" s="5">
        <f t="shared" si="4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8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9"/>
        <v>61</v>
      </c>
      <c r="G741" t="s">
        <v>14</v>
      </c>
      <c r="H741">
        <v>191</v>
      </c>
      <c r="I741" s="5">
        <f t="shared" si="4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8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9"/>
        <v>30.037735849056602</v>
      </c>
      <c r="G742" t="s">
        <v>14</v>
      </c>
      <c r="H742">
        <v>16</v>
      </c>
      <c r="I742" s="5">
        <f t="shared" si="4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8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9"/>
        <v>1179.1666666666665</v>
      </c>
      <c r="G743" t="s">
        <v>20</v>
      </c>
      <c r="H743">
        <v>130</v>
      </c>
      <c r="I743" s="5">
        <f t="shared" si="4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8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9"/>
        <v>1126.0833333333335</v>
      </c>
      <c r="G744" t="s">
        <v>20</v>
      </c>
      <c r="H744">
        <v>122</v>
      </c>
      <c r="I744" s="5">
        <f t="shared" si="4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8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9"/>
        <v>12.923076923076923</v>
      </c>
      <c r="G745" t="s">
        <v>14</v>
      </c>
      <c r="H745">
        <v>17</v>
      </c>
      <c r="I745" s="5">
        <f t="shared" si="4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8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9"/>
        <v>712</v>
      </c>
      <c r="G746" t="s">
        <v>20</v>
      </c>
      <c r="H746">
        <v>140</v>
      </c>
      <c r="I746" s="5">
        <f t="shared" si="4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8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9"/>
        <v>30.304347826086957</v>
      </c>
      <c r="G747" t="s">
        <v>14</v>
      </c>
      <c r="H747">
        <v>34</v>
      </c>
      <c r="I747" s="5">
        <f t="shared" si="4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8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9"/>
        <v>212.50896057347671</v>
      </c>
      <c r="G748" t="s">
        <v>20</v>
      </c>
      <c r="H748">
        <v>3388</v>
      </c>
      <c r="I748" s="5">
        <f t="shared" si="4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8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9"/>
        <v>228.85714285714286</v>
      </c>
      <c r="G749" t="s">
        <v>20</v>
      </c>
      <c r="H749">
        <v>280</v>
      </c>
      <c r="I749" s="5">
        <f t="shared" si="4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8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9"/>
        <v>34.959979476654695</v>
      </c>
      <c r="G750" t="s">
        <v>74</v>
      </c>
      <c r="H750">
        <v>614</v>
      </c>
      <c r="I750" s="5">
        <f t="shared" si="4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8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9"/>
        <v>157.29069767441862</v>
      </c>
      <c r="G751" t="s">
        <v>20</v>
      </c>
      <c r="H751">
        <v>366</v>
      </c>
      <c r="I751" s="5">
        <f t="shared" si="4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8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9"/>
        <v>1</v>
      </c>
      <c r="G752" t="s">
        <v>14</v>
      </c>
      <c r="H752">
        <v>1</v>
      </c>
      <c r="I752" s="5">
        <f t="shared" si="4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8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9"/>
        <v>232.30555555555554</v>
      </c>
      <c r="G753" t="s">
        <v>20</v>
      </c>
      <c r="H753">
        <v>270</v>
      </c>
      <c r="I753" s="5">
        <f t="shared" si="4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8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9"/>
        <v>92.448275862068968</v>
      </c>
      <c r="G754" t="s">
        <v>74</v>
      </c>
      <c r="H754">
        <v>114</v>
      </c>
      <c r="I754" s="5">
        <f t="shared" si="4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8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9"/>
        <v>256.70212765957444</v>
      </c>
      <c r="G755" t="s">
        <v>20</v>
      </c>
      <c r="H755">
        <v>137</v>
      </c>
      <c r="I755" s="5">
        <f t="shared" si="4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8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9"/>
        <v>168.47017045454547</v>
      </c>
      <c r="G756" t="s">
        <v>20</v>
      </c>
      <c r="H756">
        <v>3205</v>
      </c>
      <c r="I756" s="5">
        <f t="shared" si="4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8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9"/>
        <v>166.57777777777778</v>
      </c>
      <c r="G757" t="s">
        <v>20</v>
      </c>
      <c r="H757">
        <v>288</v>
      </c>
      <c r="I757" s="5">
        <f t="shared" si="4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8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9"/>
        <v>772.07692307692309</v>
      </c>
      <c r="G758" t="s">
        <v>20</v>
      </c>
      <c r="H758">
        <v>148</v>
      </c>
      <c r="I758" s="5">
        <f t="shared" si="4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8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9"/>
        <v>406.85714285714283</v>
      </c>
      <c r="G759" t="s">
        <v>20</v>
      </c>
      <c r="H759">
        <v>114</v>
      </c>
      <c r="I759" s="5">
        <f t="shared" si="4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8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9"/>
        <v>564.20608108108115</v>
      </c>
      <c r="G760" t="s">
        <v>20</v>
      </c>
      <c r="H760">
        <v>1518</v>
      </c>
      <c r="I760" s="5">
        <f t="shared" si="4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8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9"/>
        <v>68.426865671641792</v>
      </c>
      <c r="G761" t="s">
        <v>14</v>
      </c>
      <c r="H761">
        <v>1274</v>
      </c>
      <c r="I761" s="5">
        <f t="shared" si="4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8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9"/>
        <v>34.351966873706004</v>
      </c>
      <c r="G762" t="s">
        <v>14</v>
      </c>
      <c r="H762">
        <v>210</v>
      </c>
      <c r="I762" s="5">
        <f t="shared" si="4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8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9"/>
        <v>655.4545454545455</v>
      </c>
      <c r="G763" t="s">
        <v>20</v>
      </c>
      <c r="H763">
        <v>166</v>
      </c>
      <c r="I763" s="5">
        <f t="shared" si="4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8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9"/>
        <v>177.25714285714284</v>
      </c>
      <c r="G764" t="s">
        <v>20</v>
      </c>
      <c r="H764">
        <v>100</v>
      </c>
      <c r="I764" s="5">
        <f t="shared" si="4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8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9"/>
        <v>113.17857142857144</v>
      </c>
      <c r="G765" t="s">
        <v>20</v>
      </c>
      <c r="H765">
        <v>235</v>
      </c>
      <c r="I765" s="5">
        <f t="shared" si="4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8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9"/>
        <v>728.18181818181824</v>
      </c>
      <c r="G766" t="s">
        <v>20</v>
      </c>
      <c r="H766">
        <v>148</v>
      </c>
      <c r="I766" s="5">
        <f t="shared" si="4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8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9"/>
        <v>208.33333333333334</v>
      </c>
      <c r="G767" t="s">
        <v>20</v>
      </c>
      <c r="H767">
        <v>198</v>
      </c>
      <c r="I767" s="5">
        <f t="shared" si="4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8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9"/>
        <v>31.171232876712331</v>
      </c>
      <c r="G768" t="s">
        <v>14</v>
      </c>
      <c r="H768">
        <v>248</v>
      </c>
      <c r="I768" s="5">
        <f t="shared" si="4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8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9"/>
        <v>56.967078189300416</v>
      </c>
      <c r="G769" t="s">
        <v>14</v>
      </c>
      <c r="H769">
        <v>513</v>
      </c>
      <c r="I769" s="5">
        <f t="shared" si="4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8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9"/>
        <v>231</v>
      </c>
      <c r="G770" t="s">
        <v>20</v>
      </c>
      <c r="H770">
        <v>150</v>
      </c>
      <c r="I770" s="5">
        <f t="shared" si="4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8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49"/>
        <v>86.867834394904463</v>
      </c>
      <c r="G771" t="s">
        <v>14</v>
      </c>
      <c r="H771">
        <v>3410</v>
      </c>
      <c r="I771" s="5">
        <f t="shared" ref="I771:I834" si="50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48"/>
        <v>41501.208333333336</v>
      </c>
      <c r="O771" s="8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9"/>
        <v>270.74418604651163</v>
      </c>
      <c r="G772" t="s">
        <v>20</v>
      </c>
      <c r="H772">
        <v>216</v>
      </c>
      <c r="I772" s="5">
        <f t="shared" si="50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ref="N772:N835" si="52">(((L772/60)/60)/24)+DATE(1970,1,1)</f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ref="F773:F836" si="53">(E773/D773)*100</f>
        <v>49.446428571428569</v>
      </c>
      <c r="G773" t="s">
        <v>74</v>
      </c>
      <c r="H773">
        <v>26</v>
      </c>
      <c r="I773" s="5">
        <f t="shared" si="50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2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53"/>
        <v>113.3596256684492</v>
      </c>
      <c r="G774" t="s">
        <v>20</v>
      </c>
      <c r="H774">
        <v>5139</v>
      </c>
      <c r="I774" s="5">
        <f t="shared" si="50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2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53"/>
        <v>190.55555555555554</v>
      </c>
      <c r="G775" t="s">
        <v>20</v>
      </c>
      <c r="H775">
        <v>2353</v>
      </c>
      <c r="I775" s="5">
        <f t="shared" si="50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2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53"/>
        <v>135.5</v>
      </c>
      <c r="G776" t="s">
        <v>20</v>
      </c>
      <c r="H776">
        <v>78</v>
      </c>
      <c r="I776" s="5">
        <f t="shared" si="50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2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53"/>
        <v>10.297872340425531</v>
      </c>
      <c r="G777" t="s">
        <v>14</v>
      </c>
      <c r="H777">
        <v>10</v>
      </c>
      <c r="I777" s="5">
        <f t="shared" si="50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2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53"/>
        <v>65.544223826714799</v>
      </c>
      <c r="G778" t="s">
        <v>14</v>
      </c>
      <c r="H778">
        <v>2201</v>
      </c>
      <c r="I778" s="5">
        <f t="shared" si="50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2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53"/>
        <v>49.026652452025587</v>
      </c>
      <c r="G779" t="s">
        <v>14</v>
      </c>
      <c r="H779">
        <v>676</v>
      </c>
      <c r="I779" s="5">
        <f t="shared" si="50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2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53"/>
        <v>787.92307692307691</v>
      </c>
      <c r="G780" t="s">
        <v>20</v>
      </c>
      <c r="H780">
        <v>174</v>
      </c>
      <c r="I780" s="5">
        <f t="shared" si="50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2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53"/>
        <v>80.306347746090154</v>
      </c>
      <c r="G781" t="s">
        <v>14</v>
      </c>
      <c r="H781">
        <v>831</v>
      </c>
      <c r="I781" s="5">
        <f t="shared" si="50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2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53"/>
        <v>106.29411764705883</v>
      </c>
      <c r="G782" t="s">
        <v>20</v>
      </c>
      <c r="H782">
        <v>164</v>
      </c>
      <c r="I782" s="5">
        <f t="shared" si="50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2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53"/>
        <v>50.735632183908038</v>
      </c>
      <c r="G783" t="s">
        <v>74</v>
      </c>
      <c r="H783">
        <v>56</v>
      </c>
      <c r="I783" s="5">
        <f t="shared" si="50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2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53"/>
        <v>215.31372549019611</v>
      </c>
      <c r="G784" t="s">
        <v>20</v>
      </c>
      <c r="H784">
        <v>161</v>
      </c>
      <c r="I784" s="5">
        <f t="shared" si="50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2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53"/>
        <v>141.22972972972974</v>
      </c>
      <c r="G785" t="s">
        <v>20</v>
      </c>
      <c r="H785">
        <v>138</v>
      </c>
      <c r="I785" s="5">
        <f t="shared" si="50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2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53"/>
        <v>115.33745781777279</v>
      </c>
      <c r="G786" t="s">
        <v>20</v>
      </c>
      <c r="H786">
        <v>3308</v>
      </c>
      <c r="I786" s="5">
        <f t="shared" si="50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2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53"/>
        <v>193.11940298507463</v>
      </c>
      <c r="G787" t="s">
        <v>20</v>
      </c>
      <c r="H787">
        <v>127</v>
      </c>
      <c r="I787" s="5">
        <f t="shared" si="50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2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53"/>
        <v>729.73333333333335</v>
      </c>
      <c r="G788" t="s">
        <v>20</v>
      </c>
      <c r="H788">
        <v>207</v>
      </c>
      <c r="I788" s="5">
        <f t="shared" si="50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2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53"/>
        <v>99.66339869281046</v>
      </c>
      <c r="G789" t="s">
        <v>14</v>
      </c>
      <c r="H789">
        <v>859</v>
      </c>
      <c r="I789" s="5">
        <f t="shared" si="50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2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53"/>
        <v>88.166666666666671</v>
      </c>
      <c r="G790" t="s">
        <v>47</v>
      </c>
      <c r="H790">
        <v>31</v>
      </c>
      <c r="I790" s="5">
        <f t="shared" si="50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2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53"/>
        <v>37.233333333333334</v>
      </c>
      <c r="G791" t="s">
        <v>14</v>
      </c>
      <c r="H791">
        <v>45</v>
      </c>
      <c r="I791" s="5">
        <f t="shared" si="50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2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53"/>
        <v>30.540075309306079</v>
      </c>
      <c r="G792" t="s">
        <v>74</v>
      </c>
      <c r="H792">
        <v>1113</v>
      </c>
      <c r="I792" s="5">
        <f t="shared" si="50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2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53"/>
        <v>25.714285714285712</v>
      </c>
      <c r="G793" t="s">
        <v>14</v>
      </c>
      <c r="H793">
        <v>6</v>
      </c>
      <c r="I793" s="5">
        <f t="shared" si="50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2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53"/>
        <v>34</v>
      </c>
      <c r="G794" t="s">
        <v>14</v>
      </c>
      <c r="H794">
        <v>7</v>
      </c>
      <c r="I794" s="5">
        <f t="shared" si="50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2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53"/>
        <v>1185.909090909091</v>
      </c>
      <c r="G795" t="s">
        <v>20</v>
      </c>
      <c r="H795">
        <v>181</v>
      </c>
      <c r="I795" s="5">
        <f t="shared" si="50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2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53"/>
        <v>125.39393939393939</v>
      </c>
      <c r="G796" t="s">
        <v>20</v>
      </c>
      <c r="H796">
        <v>110</v>
      </c>
      <c r="I796" s="5">
        <f t="shared" si="50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2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53"/>
        <v>14.394366197183098</v>
      </c>
      <c r="G797" t="s">
        <v>14</v>
      </c>
      <c r="H797">
        <v>31</v>
      </c>
      <c r="I797" s="5">
        <f t="shared" si="50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2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53"/>
        <v>54.807692307692314</v>
      </c>
      <c r="G798" t="s">
        <v>14</v>
      </c>
      <c r="H798">
        <v>78</v>
      </c>
      <c r="I798" s="5">
        <f t="shared" si="50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2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53"/>
        <v>109.63157894736841</v>
      </c>
      <c r="G799" t="s">
        <v>20</v>
      </c>
      <c r="H799">
        <v>185</v>
      </c>
      <c r="I799" s="5">
        <f t="shared" si="50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2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53"/>
        <v>188.47058823529412</v>
      </c>
      <c r="G800" t="s">
        <v>20</v>
      </c>
      <c r="H800">
        <v>121</v>
      </c>
      <c r="I800" s="5">
        <f t="shared" si="50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2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53"/>
        <v>87.008284023668637</v>
      </c>
      <c r="G801" t="s">
        <v>14</v>
      </c>
      <c r="H801">
        <v>1225</v>
      </c>
      <c r="I801" s="5">
        <f t="shared" si="50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2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53"/>
        <v>1</v>
      </c>
      <c r="G802" t="s">
        <v>14</v>
      </c>
      <c r="H802">
        <v>1</v>
      </c>
      <c r="I802" s="5">
        <f t="shared" si="50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2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53"/>
        <v>202.9130434782609</v>
      </c>
      <c r="G803" t="s">
        <v>20</v>
      </c>
      <c r="H803">
        <v>106</v>
      </c>
      <c r="I803" s="5">
        <f t="shared" si="50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2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53"/>
        <v>197.03225806451613</v>
      </c>
      <c r="G804" t="s">
        <v>20</v>
      </c>
      <c r="H804">
        <v>142</v>
      </c>
      <c r="I804" s="5">
        <f t="shared" si="50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2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53"/>
        <v>107</v>
      </c>
      <c r="G805" t="s">
        <v>20</v>
      </c>
      <c r="H805">
        <v>233</v>
      </c>
      <c r="I805" s="5">
        <f t="shared" si="50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2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53"/>
        <v>268.73076923076923</v>
      </c>
      <c r="G806" t="s">
        <v>20</v>
      </c>
      <c r="H806">
        <v>218</v>
      </c>
      <c r="I806" s="5">
        <f t="shared" si="50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2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53"/>
        <v>50.845360824742272</v>
      </c>
      <c r="G807" t="s">
        <v>14</v>
      </c>
      <c r="H807">
        <v>67</v>
      </c>
      <c r="I807" s="5">
        <f t="shared" si="50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2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53"/>
        <v>1180.2857142857142</v>
      </c>
      <c r="G808" t="s">
        <v>20</v>
      </c>
      <c r="H808">
        <v>76</v>
      </c>
      <c r="I808" s="5">
        <f t="shared" si="50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2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53"/>
        <v>264</v>
      </c>
      <c r="G809" t="s">
        <v>20</v>
      </c>
      <c r="H809">
        <v>43</v>
      </c>
      <c r="I809" s="5">
        <f t="shared" si="50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2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53"/>
        <v>30.44230769230769</v>
      </c>
      <c r="G810" t="s">
        <v>14</v>
      </c>
      <c r="H810">
        <v>19</v>
      </c>
      <c r="I810" s="5">
        <f t="shared" si="50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2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53"/>
        <v>62.880681818181813</v>
      </c>
      <c r="G811" t="s">
        <v>14</v>
      </c>
      <c r="H811">
        <v>2108</v>
      </c>
      <c r="I811" s="5">
        <f t="shared" si="50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2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53"/>
        <v>193.125</v>
      </c>
      <c r="G812" t="s">
        <v>20</v>
      </c>
      <c r="H812">
        <v>221</v>
      </c>
      <c r="I812" s="5">
        <f t="shared" si="50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2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53"/>
        <v>77.102702702702715</v>
      </c>
      <c r="G813" t="s">
        <v>14</v>
      </c>
      <c r="H813">
        <v>679</v>
      </c>
      <c r="I813" s="5">
        <f t="shared" si="50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2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53"/>
        <v>225.52763819095478</v>
      </c>
      <c r="G814" t="s">
        <v>20</v>
      </c>
      <c r="H814">
        <v>2805</v>
      </c>
      <c r="I814" s="5">
        <f t="shared" si="50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2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53"/>
        <v>239.40625</v>
      </c>
      <c r="G815" t="s">
        <v>20</v>
      </c>
      <c r="H815">
        <v>68</v>
      </c>
      <c r="I815" s="5">
        <f t="shared" si="50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2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53"/>
        <v>92.1875</v>
      </c>
      <c r="G816" t="s">
        <v>14</v>
      </c>
      <c r="H816">
        <v>36</v>
      </c>
      <c r="I816" s="5">
        <f t="shared" si="50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2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53"/>
        <v>130.23333333333335</v>
      </c>
      <c r="G817" t="s">
        <v>20</v>
      </c>
      <c r="H817">
        <v>183</v>
      </c>
      <c r="I817" s="5">
        <f t="shared" si="50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2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53"/>
        <v>615.21739130434787</v>
      </c>
      <c r="G818" t="s">
        <v>20</v>
      </c>
      <c r="H818">
        <v>133</v>
      </c>
      <c r="I818" s="5">
        <f t="shared" si="50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2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53"/>
        <v>368.79532163742692</v>
      </c>
      <c r="G819" t="s">
        <v>20</v>
      </c>
      <c r="H819">
        <v>2489</v>
      </c>
      <c r="I819" s="5">
        <f t="shared" si="50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2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53"/>
        <v>1094.8571428571429</v>
      </c>
      <c r="G820" t="s">
        <v>20</v>
      </c>
      <c r="H820">
        <v>69</v>
      </c>
      <c r="I820" s="5">
        <f t="shared" si="50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2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53"/>
        <v>50.662921348314605</v>
      </c>
      <c r="G821" t="s">
        <v>14</v>
      </c>
      <c r="H821">
        <v>47</v>
      </c>
      <c r="I821" s="5">
        <f t="shared" si="50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2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53"/>
        <v>800.6</v>
      </c>
      <c r="G822" t="s">
        <v>20</v>
      </c>
      <c r="H822">
        <v>279</v>
      </c>
      <c r="I822" s="5">
        <f t="shared" si="50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2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53"/>
        <v>291.28571428571428</v>
      </c>
      <c r="G823" t="s">
        <v>20</v>
      </c>
      <c r="H823">
        <v>210</v>
      </c>
      <c r="I823" s="5">
        <f t="shared" si="50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2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53"/>
        <v>349.9666666666667</v>
      </c>
      <c r="G824" t="s">
        <v>20</v>
      </c>
      <c r="H824">
        <v>2100</v>
      </c>
      <c r="I824" s="5">
        <f t="shared" si="50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2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53"/>
        <v>357.07317073170731</v>
      </c>
      <c r="G825" t="s">
        <v>20</v>
      </c>
      <c r="H825">
        <v>252</v>
      </c>
      <c r="I825" s="5">
        <f t="shared" si="50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2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53"/>
        <v>126.48941176470588</v>
      </c>
      <c r="G826" t="s">
        <v>20</v>
      </c>
      <c r="H826">
        <v>1280</v>
      </c>
      <c r="I826" s="5">
        <f t="shared" si="50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2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53"/>
        <v>387.5</v>
      </c>
      <c r="G827" t="s">
        <v>20</v>
      </c>
      <c r="H827">
        <v>157</v>
      </c>
      <c r="I827" s="5">
        <f t="shared" si="50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2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53"/>
        <v>457.03571428571428</v>
      </c>
      <c r="G828" t="s">
        <v>20</v>
      </c>
      <c r="H828">
        <v>194</v>
      </c>
      <c r="I828" s="5">
        <f t="shared" si="50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2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53"/>
        <v>266.69565217391306</v>
      </c>
      <c r="G829" t="s">
        <v>20</v>
      </c>
      <c r="H829">
        <v>82</v>
      </c>
      <c r="I829" s="5">
        <f t="shared" si="50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2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53"/>
        <v>69</v>
      </c>
      <c r="G830" t="s">
        <v>14</v>
      </c>
      <c r="H830">
        <v>70</v>
      </c>
      <c r="I830" s="5">
        <f t="shared" si="50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2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53"/>
        <v>51.34375</v>
      </c>
      <c r="G831" t="s">
        <v>14</v>
      </c>
      <c r="H831">
        <v>154</v>
      </c>
      <c r="I831" s="5">
        <f t="shared" si="50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2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53"/>
        <v>1.1710526315789473</v>
      </c>
      <c r="G832" t="s">
        <v>14</v>
      </c>
      <c r="H832">
        <v>22</v>
      </c>
      <c r="I832" s="5">
        <f t="shared" si="50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2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53"/>
        <v>108.97734294541709</v>
      </c>
      <c r="G833" t="s">
        <v>20</v>
      </c>
      <c r="H833">
        <v>4233</v>
      </c>
      <c r="I833" s="5">
        <f t="shared" si="50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2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53"/>
        <v>315.17592592592592</v>
      </c>
      <c r="G834" t="s">
        <v>20</v>
      </c>
      <c r="H834">
        <v>1297</v>
      </c>
      <c r="I834" s="5">
        <f t="shared" si="50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2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53"/>
        <v>157.69117647058823</v>
      </c>
      <c r="G835" t="s">
        <v>20</v>
      </c>
      <c r="H835">
        <v>165</v>
      </c>
      <c r="I835" s="5">
        <f t="shared" ref="I835:I898" si="54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52"/>
        <v>40588.25</v>
      </c>
      <c r="O835" s="8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3"/>
        <v>153.8082191780822</v>
      </c>
      <c r="G836" t="s">
        <v>20</v>
      </c>
      <c r="H836">
        <v>119</v>
      </c>
      <c r="I836" s="5">
        <f t="shared" si="54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ref="N836:N899" si="56">(((L836/60)/60)/24)+DATE(1970,1,1)</f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ref="F837:F900" si="57">(E837/D837)*100</f>
        <v>89.738979118329468</v>
      </c>
      <c r="G837" t="s">
        <v>14</v>
      </c>
      <c r="H837">
        <v>1758</v>
      </c>
      <c r="I837" s="5">
        <f t="shared" si="54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6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7"/>
        <v>75.135802469135797</v>
      </c>
      <c r="G838" t="s">
        <v>14</v>
      </c>
      <c r="H838">
        <v>94</v>
      </c>
      <c r="I838" s="5">
        <f t="shared" si="54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6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7"/>
        <v>852.88135593220341</v>
      </c>
      <c r="G839" t="s">
        <v>20</v>
      </c>
      <c r="H839">
        <v>1797</v>
      </c>
      <c r="I839" s="5">
        <f t="shared" si="54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6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7"/>
        <v>138.90625</v>
      </c>
      <c r="G840" t="s">
        <v>20</v>
      </c>
      <c r="H840">
        <v>261</v>
      </c>
      <c r="I840" s="5">
        <f t="shared" si="54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6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7"/>
        <v>190.18181818181819</v>
      </c>
      <c r="G841" t="s">
        <v>20</v>
      </c>
      <c r="H841">
        <v>157</v>
      </c>
      <c r="I841" s="5">
        <f t="shared" si="54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6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7"/>
        <v>100.24333619948409</v>
      </c>
      <c r="G842" t="s">
        <v>20</v>
      </c>
      <c r="H842">
        <v>3533</v>
      </c>
      <c r="I842" s="5">
        <f t="shared" si="54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6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7"/>
        <v>142.75824175824175</v>
      </c>
      <c r="G843" t="s">
        <v>20</v>
      </c>
      <c r="H843">
        <v>155</v>
      </c>
      <c r="I843" s="5">
        <f t="shared" si="54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6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7"/>
        <v>563.13333333333333</v>
      </c>
      <c r="G844" t="s">
        <v>20</v>
      </c>
      <c r="H844">
        <v>132</v>
      </c>
      <c r="I844" s="5">
        <f t="shared" si="54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6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7"/>
        <v>30.715909090909086</v>
      </c>
      <c r="G845" t="s">
        <v>14</v>
      </c>
      <c r="H845">
        <v>33</v>
      </c>
      <c r="I845" s="5">
        <f t="shared" si="54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6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7"/>
        <v>99.39772727272728</v>
      </c>
      <c r="G846" t="s">
        <v>74</v>
      </c>
      <c r="H846">
        <v>94</v>
      </c>
      <c r="I846" s="5">
        <f t="shared" si="54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6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7"/>
        <v>197.54935622317598</v>
      </c>
      <c r="G847" t="s">
        <v>20</v>
      </c>
      <c r="H847">
        <v>1354</v>
      </c>
      <c r="I847" s="5">
        <f t="shared" si="54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6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7"/>
        <v>508.5</v>
      </c>
      <c r="G848" t="s">
        <v>20</v>
      </c>
      <c r="H848">
        <v>48</v>
      </c>
      <c r="I848" s="5">
        <f t="shared" si="54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6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7"/>
        <v>237.74468085106383</v>
      </c>
      <c r="G849" t="s">
        <v>20</v>
      </c>
      <c r="H849">
        <v>110</v>
      </c>
      <c r="I849" s="5">
        <f t="shared" si="54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6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7"/>
        <v>338.46875</v>
      </c>
      <c r="G850" t="s">
        <v>20</v>
      </c>
      <c r="H850">
        <v>172</v>
      </c>
      <c r="I850" s="5">
        <f t="shared" si="54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6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7"/>
        <v>133.08955223880596</v>
      </c>
      <c r="G851" t="s">
        <v>20</v>
      </c>
      <c r="H851">
        <v>307</v>
      </c>
      <c r="I851" s="5">
        <f t="shared" si="54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6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7"/>
        <v>1</v>
      </c>
      <c r="G852" t="s">
        <v>14</v>
      </c>
      <c r="H852">
        <v>1</v>
      </c>
      <c r="I852" s="5">
        <f t="shared" si="54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6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7"/>
        <v>207.79999999999998</v>
      </c>
      <c r="G853" t="s">
        <v>20</v>
      </c>
      <c r="H853">
        <v>160</v>
      </c>
      <c r="I853" s="5">
        <f t="shared" si="54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6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7"/>
        <v>51.122448979591837</v>
      </c>
      <c r="G854" t="s">
        <v>14</v>
      </c>
      <c r="H854">
        <v>31</v>
      </c>
      <c r="I854" s="5">
        <f t="shared" si="54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6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7"/>
        <v>652.05847953216369</v>
      </c>
      <c r="G855" t="s">
        <v>20</v>
      </c>
      <c r="H855">
        <v>1467</v>
      </c>
      <c r="I855" s="5">
        <f t="shared" si="54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6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7"/>
        <v>113.63099415204678</v>
      </c>
      <c r="G856" t="s">
        <v>20</v>
      </c>
      <c r="H856">
        <v>2662</v>
      </c>
      <c r="I856" s="5">
        <f t="shared" si="54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6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7"/>
        <v>102.37606837606839</v>
      </c>
      <c r="G857" t="s">
        <v>20</v>
      </c>
      <c r="H857">
        <v>452</v>
      </c>
      <c r="I857" s="5">
        <f t="shared" si="54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6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7"/>
        <v>356.58333333333331</v>
      </c>
      <c r="G858" t="s">
        <v>20</v>
      </c>
      <c r="H858">
        <v>158</v>
      </c>
      <c r="I858" s="5">
        <f t="shared" si="54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6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7"/>
        <v>139.86792452830187</v>
      </c>
      <c r="G859" t="s">
        <v>20</v>
      </c>
      <c r="H859">
        <v>225</v>
      </c>
      <c r="I859" s="5">
        <f t="shared" si="54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6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7"/>
        <v>69.45</v>
      </c>
      <c r="G860" t="s">
        <v>14</v>
      </c>
      <c r="H860">
        <v>35</v>
      </c>
      <c r="I860" s="5">
        <f t="shared" si="54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6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7"/>
        <v>35.534246575342465</v>
      </c>
      <c r="G861" t="s">
        <v>14</v>
      </c>
      <c r="H861">
        <v>63</v>
      </c>
      <c r="I861" s="5">
        <f t="shared" si="54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6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7"/>
        <v>251.65</v>
      </c>
      <c r="G862" t="s">
        <v>20</v>
      </c>
      <c r="H862">
        <v>65</v>
      </c>
      <c r="I862" s="5">
        <f t="shared" si="54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6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7"/>
        <v>105.87500000000001</v>
      </c>
      <c r="G863" t="s">
        <v>20</v>
      </c>
      <c r="H863">
        <v>163</v>
      </c>
      <c r="I863" s="5">
        <f t="shared" si="54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6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7"/>
        <v>187.42857142857144</v>
      </c>
      <c r="G864" t="s">
        <v>20</v>
      </c>
      <c r="H864">
        <v>85</v>
      </c>
      <c r="I864" s="5">
        <f t="shared" si="54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6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7"/>
        <v>386.78571428571428</v>
      </c>
      <c r="G865" t="s">
        <v>20</v>
      </c>
      <c r="H865">
        <v>217</v>
      </c>
      <c r="I865" s="5">
        <f t="shared" si="54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6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7"/>
        <v>347.07142857142856</v>
      </c>
      <c r="G866" t="s">
        <v>20</v>
      </c>
      <c r="H866">
        <v>150</v>
      </c>
      <c r="I866" s="5">
        <f t="shared" si="54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6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7"/>
        <v>185.82098765432099</v>
      </c>
      <c r="G867" t="s">
        <v>20</v>
      </c>
      <c r="H867">
        <v>3272</v>
      </c>
      <c r="I867" s="5">
        <f t="shared" si="54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6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7"/>
        <v>43.241247264770237</v>
      </c>
      <c r="G868" t="s">
        <v>74</v>
      </c>
      <c r="H868">
        <v>898</v>
      </c>
      <c r="I868" s="5">
        <f t="shared" si="54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6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7"/>
        <v>162.4375</v>
      </c>
      <c r="G869" t="s">
        <v>20</v>
      </c>
      <c r="H869">
        <v>300</v>
      </c>
      <c r="I869" s="5">
        <f t="shared" si="54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6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7"/>
        <v>184.84285714285716</v>
      </c>
      <c r="G870" t="s">
        <v>20</v>
      </c>
      <c r="H870">
        <v>126</v>
      </c>
      <c r="I870" s="5">
        <f t="shared" si="54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6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7"/>
        <v>23.703520691785052</v>
      </c>
      <c r="G871" t="s">
        <v>14</v>
      </c>
      <c r="H871">
        <v>526</v>
      </c>
      <c r="I871" s="5">
        <f t="shared" si="54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6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7"/>
        <v>89.870129870129873</v>
      </c>
      <c r="G872" t="s">
        <v>14</v>
      </c>
      <c r="H872">
        <v>121</v>
      </c>
      <c r="I872" s="5">
        <f t="shared" si="54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6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7"/>
        <v>272.6041958041958</v>
      </c>
      <c r="G873" t="s">
        <v>20</v>
      </c>
      <c r="H873">
        <v>2320</v>
      </c>
      <c r="I873" s="5">
        <f t="shared" si="54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6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7"/>
        <v>170.04255319148936</v>
      </c>
      <c r="G874" t="s">
        <v>20</v>
      </c>
      <c r="H874">
        <v>81</v>
      </c>
      <c r="I874" s="5">
        <f t="shared" si="54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6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7"/>
        <v>188.28503562945369</v>
      </c>
      <c r="G875" t="s">
        <v>20</v>
      </c>
      <c r="H875">
        <v>1887</v>
      </c>
      <c r="I875" s="5">
        <f t="shared" si="54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6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7"/>
        <v>346.93532338308455</v>
      </c>
      <c r="G876" t="s">
        <v>20</v>
      </c>
      <c r="H876">
        <v>4358</v>
      </c>
      <c r="I876" s="5">
        <f t="shared" si="54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6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7"/>
        <v>69.177215189873422</v>
      </c>
      <c r="G877" t="s">
        <v>14</v>
      </c>
      <c r="H877">
        <v>67</v>
      </c>
      <c r="I877" s="5">
        <f t="shared" si="54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6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7"/>
        <v>25.433734939759034</v>
      </c>
      <c r="G878" t="s">
        <v>14</v>
      </c>
      <c r="H878">
        <v>57</v>
      </c>
      <c r="I878" s="5">
        <f t="shared" si="54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6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7"/>
        <v>77.400977995110026</v>
      </c>
      <c r="G879" t="s">
        <v>14</v>
      </c>
      <c r="H879">
        <v>1229</v>
      </c>
      <c r="I879" s="5">
        <f t="shared" si="54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6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7"/>
        <v>37.481481481481481</v>
      </c>
      <c r="G880" t="s">
        <v>14</v>
      </c>
      <c r="H880">
        <v>12</v>
      </c>
      <c r="I880" s="5">
        <f t="shared" si="54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6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7"/>
        <v>543.79999999999995</v>
      </c>
      <c r="G881" t="s">
        <v>20</v>
      </c>
      <c r="H881">
        <v>53</v>
      </c>
      <c r="I881" s="5">
        <f t="shared" si="54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6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7"/>
        <v>228.52189349112427</v>
      </c>
      <c r="G882" t="s">
        <v>20</v>
      </c>
      <c r="H882">
        <v>2414</v>
      </c>
      <c r="I882" s="5">
        <f t="shared" si="54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6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7"/>
        <v>38.948339483394832</v>
      </c>
      <c r="G883" t="s">
        <v>14</v>
      </c>
      <c r="H883">
        <v>452</v>
      </c>
      <c r="I883" s="5">
        <f t="shared" si="54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6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7"/>
        <v>370</v>
      </c>
      <c r="G884" t="s">
        <v>20</v>
      </c>
      <c r="H884">
        <v>80</v>
      </c>
      <c r="I884" s="5">
        <f t="shared" si="54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6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7"/>
        <v>237.91176470588232</v>
      </c>
      <c r="G885" t="s">
        <v>20</v>
      </c>
      <c r="H885">
        <v>193</v>
      </c>
      <c r="I885" s="5">
        <f t="shared" si="54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6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7"/>
        <v>64.036299765807954</v>
      </c>
      <c r="G886" t="s">
        <v>14</v>
      </c>
      <c r="H886">
        <v>1886</v>
      </c>
      <c r="I886" s="5">
        <f t="shared" si="54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6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7"/>
        <v>118.27777777777777</v>
      </c>
      <c r="G887" t="s">
        <v>20</v>
      </c>
      <c r="H887">
        <v>52</v>
      </c>
      <c r="I887" s="5">
        <f t="shared" si="54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6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7"/>
        <v>84.824037184594957</v>
      </c>
      <c r="G888" t="s">
        <v>14</v>
      </c>
      <c r="H888">
        <v>1825</v>
      </c>
      <c r="I888" s="5">
        <f t="shared" si="54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6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7"/>
        <v>29.346153846153843</v>
      </c>
      <c r="G889" t="s">
        <v>14</v>
      </c>
      <c r="H889">
        <v>31</v>
      </c>
      <c r="I889" s="5">
        <f t="shared" si="54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6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7"/>
        <v>209.89655172413794</v>
      </c>
      <c r="G890" t="s">
        <v>20</v>
      </c>
      <c r="H890">
        <v>290</v>
      </c>
      <c r="I890" s="5">
        <f t="shared" si="54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6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7"/>
        <v>169.78571428571431</v>
      </c>
      <c r="G891" t="s">
        <v>20</v>
      </c>
      <c r="H891">
        <v>122</v>
      </c>
      <c r="I891" s="5">
        <f t="shared" si="54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6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7"/>
        <v>115.95907738095239</v>
      </c>
      <c r="G892" t="s">
        <v>20</v>
      </c>
      <c r="H892">
        <v>1470</v>
      </c>
      <c r="I892" s="5">
        <f t="shared" si="54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6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7"/>
        <v>258.59999999999997</v>
      </c>
      <c r="G893" t="s">
        <v>20</v>
      </c>
      <c r="H893">
        <v>165</v>
      </c>
      <c r="I893" s="5">
        <f t="shared" si="54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6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7"/>
        <v>230.58333333333331</v>
      </c>
      <c r="G894" t="s">
        <v>20</v>
      </c>
      <c r="H894">
        <v>182</v>
      </c>
      <c r="I894" s="5">
        <f t="shared" si="54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6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7"/>
        <v>128.21428571428572</v>
      </c>
      <c r="G895" t="s">
        <v>20</v>
      </c>
      <c r="H895">
        <v>199</v>
      </c>
      <c r="I895" s="5">
        <f t="shared" si="54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6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7"/>
        <v>188.70588235294116</v>
      </c>
      <c r="G896" t="s">
        <v>20</v>
      </c>
      <c r="H896">
        <v>56</v>
      </c>
      <c r="I896" s="5">
        <f t="shared" si="54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6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7"/>
        <v>6.9511889862327907</v>
      </c>
      <c r="G897" t="s">
        <v>14</v>
      </c>
      <c r="H897">
        <v>107</v>
      </c>
      <c r="I897" s="5">
        <f t="shared" si="54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6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7"/>
        <v>774.43434343434342</v>
      </c>
      <c r="G898" t="s">
        <v>20</v>
      </c>
      <c r="H898">
        <v>1460</v>
      </c>
      <c r="I898" s="5">
        <f t="shared" si="54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6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57"/>
        <v>27.693181818181817</v>
      </c>
      <c r="G899" t="s">
        <v>14</v>
      </c>
      <c r="H899">
        <v>27</v>
      </c>
      <c r="I899" s="5">
        <f t="shared" ref="I899:I962" si="58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56"/>
        <v>43583.208333333328</v>
      </c>
      <c r="O899" s="8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7"/>
        <v>52.479620323841424</v>
      </c>
      <c r="G900" t="s">
        <v>14</v>
      </c>
      <c r="H900">
        <v>1221</v>
      </c>
      <c r="I900" s="5">
        <f t="shared" si="58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ref="N900:N963" si="60">(((L900/60)/60)/24)+DATE(1970,1,1)</f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ref="F901:F964" si="61">(E901/D901)*100</f>
        <v>407.09677419354841</v>
      </c>
      <c r="G901" t="s">
        <v>20</v>
      </c>
      <c r="H901">
        <v>123</v>
      </c>
      <c r="I901" s="5">
        <f t="shared" si="58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60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61"/>
        <v>2</v>
      </c>
      <c r="G902" t="s">
        <v>14</v>
      </c>
      <c r="H902">
        <v>1</v>
      </c>
      <c r="I902" s="5">
        <f t="shared" si="58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60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61"/>
        <v>156.17857142857144</v>
      </c>
      <c r="G903" t="s">
        <v>20</v>
      </c>
      <c r="H903">
        <v>159</v>
      </c>
      <c r="I903" s="5">
        <f t="shared" si="58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60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61"/>
        <v>252.42857142857144</v>
      </c>
      <c r="G904" t="s">
        <v>20</v>
      </c>
      <c r="H904">
        <v>110</v>
      </c>
      <c r="I904" s="5">
        <f t="shared" si="58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60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61"/>
        <v>1.729268292682927</v>
      </c>
      <c r="G905" t="s">
        <v>47</v>
      </c>
      <c r="H905">
        <v>14</v>
      </c>
      <c r="I905" s="5">
        <f t="shared" si="58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60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61"/>
        <v>12.230769230769232</v>
      </c>
      <c r="G906" t="s">
        <v>14</v>
      </c>
      <c r="H906">
        <v>16</v>
      </c>
      <c r="I906" s="5">
        <f t="shared" si="58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60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61"/>
        <v>163.98734177215189</v>
      </c>
      <c r="G907" t="s">
        <v>20</v>
      </c>
      <c r="H907">
        <v>236</v>
      </c>
      <c r="I907" s="5">
        <f t="shared" si="58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60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61"/>
        <v>162.98181818181817</v>
      </c>
      <c r="G908" t="s">
        <v>20</v>
      </c>
      <c r="H908">
        <v>191</v>
      </c>
      <c r="I908" s="5">
        <f t="shared" si="58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60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61"/>
        <v>20.252747252747252</v>
      </c>
      <c r="G909" t="s">
        <v>14</v>
      </c>
      <c r="H909">
        <v>41</v>
      </c>
      <c r="I909" s="5">
        <f t="shared" si="58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60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61"/>
        <v>319.24083769633506</v>
      </c>
      <c r="G910" t="s">
        <v>20</v>
      </c>
      <c r="H910">
        <v>3934</v>
      </c>
      <c r="I910" s="5">
        <f t="shared" si="58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60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61"/>
        <v>478.94444444444446</v>
      </c>
      <c r="G911" t="s">
        <v>20</v>
      </c>
      <c r="H911">
        <v>80</v>
      </c>
      <c r="I911" s="5">
        <f t="shared" si="58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60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61"/>
        <v>19.556634304207122</v>
      </c>
      <c r="G912" t="s">
        <v>74</v>
      </c>
      <c r="H912">
        <v>296</v>
      </c>
      <c r="I912" s="5">
        <f t="shared" si="58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60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61"/>
        <v>198.94827586206895</v>
      </c>
      <c r="G913" t="s">
        <v>20</v>
      </c>
      <c r="H913">
        <v>462</v>
      </c>
      <c r="I913" s="5">
        <f t="shared" si="58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60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61"/>
        <v>795</v>
      </c>
      <c r="G914" t="s">
        <v>20</v>
      </c>
      <c r="H914">
        <v>179</v>
      </c>
      <c r="I914" s="5">
        <f t="shared" si="58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60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61"/>
        <v>50.621082621082621</v>
      </c>
      <c r="G915" t="s">
        <v>14</v>
      </c>
      <c r="H915">
        <v>523</v>
      </c>
      <c r="I915" s="5">
        <f t="shared" si="58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60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61"/>
        <v>57.4375</v>
      </c>
      <c r="G916" t="s">
        <v>14</v>
      </c>
      <c r="H916">
        <v>141</v>
      </c>
      <c r="I916" s="5">
        <f t="shared" si="58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60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61"/>
        <v>155.62827640984909</v>
      </c>
      <c r="G917" t="s">
        <v>20</v>
      </c>
      <c r="H917">
        <v>1866</v>
      </c>
      <c r="I917" s="5">
        <f t="shared" si="58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60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61"/>
        <v>36.297297297297298</v>
      </c>
      <c r="G918" t="s">
        <v>14</v>
      </c>
      <c r="H918">
        <v>52</v>
      </c>
      <c r="I918" s="5">
        <f t="shared" si="58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60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61"/>
        <v>58.25</v>
      </c>
      <c r="G919" t="s">
        <v>47</v>
      </c>
      <c r="H919">
        <v>27</v>
      </c>
      <c r="I919" s="5">
        <f t="shared" si="58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60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61"/>
        <v>237.39473684210526</v>
      </c>
      <c r="G920" t="s">
        <v>20</v>
      </c>
      <c r="H920">
        <v>156</v>
      </c>
      <c r="I920" s="5">
        <f t="shared" si="58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60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61"/>
        <v>58.75</v>
      </c>
      <c r="G921" t="s">
        <v>14</v>
      </c>
      <c r="H921">
        <v>225</v>
      </c>
      <c r="I921" s="5">
        <f t="shared" si="58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60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61"/>
        <v>182.56603773584905</v>
      </c>
      <c r="G922" t="s">
        <v>20</v>
      </c>
      <c r="H922">
        <v>255</v>
      </c>
      <c r="I922" s="5">
        <f t="shared" si="58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60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61"/>
        <v>0.75436408977556113</v>
      </c>
      <c r="G923" t="s">
        <v>14</v>
      </c>
      <c r="H923">
        <v>38</v>
      </c>
      <c r="I923" s="5">
        <f t="shared" si="58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60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61"/>
        <v>175.95330739299609</v>
      </c>
      <c r="G924" t="s">
        <v>20</v>
      </c>
      <c r="H924">
        <v>2261</v>
      </c>
      <c r="I924" s="5">
        <f t="shared" si="58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60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61"/>
        <v>237.88235294117646</v>
      </c>
      <c r="G925" t="s">
        <v>20</v>
      </c>
      <c r="H925">
        <v>40</v>
      </c>
      <c r="I925" s="5">
        <f t="shared" si="58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60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61"/>
        <v>488.05076142131981</v>
      </c>
      <c r="G926" t="s">
        <v>20</v>
      </c>
      <c r="H926">
        <v>2289</v>
      </c>
      <c r="I926" s="5">
        <f t="shared" si="58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60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61"/>
        <v>224.06666666666669</v>
      </c>
      <c r="G927" t="s">
        <v>20</v>
      </c>
      <c r="H927">
        <v>65</v>
      </c>
      <c r="I927" s="5">
        <f t="shared" si="58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60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61"/>
        <v>18.126436781609197</v>
      </c>
      <c r="G928" t="s">
        <v>14</v>
      </c>
      <c r="H928">
        <v>15</v>
      </c>
      <c r="I928" s="5">
        <f t="shared" si="58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60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61"/>
        <v>45.847222222222221</v>
      </c>
      <c r="G929" t="s">
        <v>14</v>
      </c>
      <c r="H929">
        <v>37</v>
      </c>
      <c r="I929" s="5">
        <f t="shared" si="58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60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61"/>
        <v>117.31541218637993</v>
      </c>
      <c r="G930" t="s">
        <v>20</v>
      </c>
      <c r="H930">
        <v>3777</v>
      </c>
      <c r="I930" s="5">
        <f t="shared" si="58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60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61"/>
        <v>217.30909090909088</v>
      </c>
      <c r="G931" t="s">
        <v>20</v>
      </c>
      <c r="H931">
        <v>184</v>
      </c>
      <c r="I931" s="5">
        <f t="shared" si="58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60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61"/>
        <v>112.28571428571428</v>
      </c>
      <c r="G932" t="s">
        <v>20</v>
      </c>
      <c r="H932">
        <v>85</v>
      </c>
      <c r="I932" s="5">
        <f t="shared" si="58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60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61"/>
        <v>72.51898734177216</v>
      </c>
      <c r="G933" t="s">
        <v>14</v>
      </c>
      <c r="H933">
        <v>112</v>
      </c>
      <c r="I933" s="5">
        <f t="shared" si="58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60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61"/>
        <v>212.30434782608697</v>
      </c>
      <c r="G934" t="s">
        <v>20</v>
      </c>
      <c r="H934">
        <v>144</v>
      </c>
      <c r="I934" s="5">
        <f t="shared" si="58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60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61"/>
        <v>239.74657534246577</v>
      </c>
      <c r="G935" t="s">
        <v>20</v>
      </c>
      <c r="H935">
        <v>1902</v>
      </c>
      <c r="I935" s="5">
        <f t="shared" si="58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60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61"/>
        <v>181.93548387096774</v>
      </c>
      <c r="G936" t="s">
        <v>20</v>
      </c>
      <c r="H936">
        <v>105</v>
      </c>
      <c r="I936" s="5">
        <f t="shared" si="58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60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61"/>
        <v>164.13114754098362</v>
      </c>
      <c r="G937" t="s">
        <v>20</v>
      </c>
      <c r="H937">
        <v>132</v>
      </c>
      <c r="I937" s="5">
        <f t="shared" si="58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60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61"/>
        <v>1.6375968992248062</v>
      </c>
      <c r="G938" t="s">
        <v>14</v>
      </c>
      <c r="H938">
        <v>21</v>
      </c>
      <c r="I938" s="5">
        <f t="shared" si="58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60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61"/>
        <v>49.64385964912281</v>
      </c>
      <c r="G939" t="s">
        <v>74</v>
      </c>
      <c r="H939">
        <v>976</v>
      </c>
      <c r="I939" s="5">
        <f t="shared" si="58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60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61"/>
        <v>109.70652173913042</v>
      </c>
      <c r="G940" t="s">
        <v>20</v>
      </c>
      <c r="H940">
        <v>96</v>
      </c>
      <c r="I940" s="5">
        <f t="shared" si="58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60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61"/>
        <v>49.217948717948715</v>
      </c>
      <c r="G941" t="s">
        <v>14</v>
      </c>
      <c r="H941">
        <v>67</v>
      </c>
      <c r="I941" s="5">
        <f t="shared" si="58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60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61"/>
        <v>62.232323232323225</v>
      </c>
      <c r="G942" t="s">
        <v>47</v>
      </c>
      <c r="H942">
        <v>66</v>
      </c>
      <c r="I942" s="5">
        <f t="shared" si="58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60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61"/>
        <v>13.05813953488372</v>
      </c>
      <c r="G943" t="s">
        <v>14</v>
      </c>
      <c r="H943">
        <v>78</v>
      </c>
      <c r="I943" s="5">
        <f t="shared" si="58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60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61"/>
        <v>64.635416666666671</v>
      </c>
      <c r="G944" t="s">
        <v>14</v>
      </c>
      <c r="H944">
        <v>67</v>
      </c>
      <c r="I944" s="5">
        <f t="shared" si="58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60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61"/>
        <v>159.58666666666667</v>
      </c>
      <c r="G945" t="s">
        <v>20</v>
      </c>
      <c r="H945">
        <v>114</v>
      </c>
      <c r="I945" s="5">
        <f t="shared" si="58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60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61"/>
        <v>81.42</v>
      </c>
      <c r="G946" t="s">
        <v>14</v>
      </c>
      <c r="H946">
        <v>263</v>
      </c>
      <c r="I946" s="5">
        <f t="shared" si="58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60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61"/>
        <v>32.444767441860463</v>
      </c>
      <c r="G947" t="s">
        <v>14</v>
      </c>
      <c r="H947">
        <v>1691</v>
      </c>
      <c r="I947" s="5">
        <f t="shared" si="58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60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61"/>
        <v>9.9141184124918666</v>
      </c>
      <c r="G948" t="s">
        <v>14</v>
      </c>
      <c r="H948">
        <v>181</v>
      </c>
      <c r="I948" s="5">
        <f t="shared" si="58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60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61"/>
        <v>26.694444444444443</v>
      </c>
      <c r="G949" t="s">
        <v>14</v>
      </c>
      <c r="H949">
        <v>13</v>
      </c>
      <c r="I949" s="5">
        <f t="shared" si="58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60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61"/>
        <v>62.957446808510639</v>
      </c>
      <c r="G950" t="s">
        <v>74</v>
      </c>
      <c r="H950">
        <v>160</v>
      </c>
      <c r="I950" s="5">
        <f t="shared" si="58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60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61"/>
        <v>161.35593220338984</v>
      </c>
      <c r="G951" t="s">
        <v>20</v>
      </c>
      <c r="H951">
        <v>203</v>
      </c>
      <c r="I951" s="5">
        <f t="shared" si="58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60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61"/>
        <v>5</v>
      </c>
      <c r="G952" t="s">
        <v>14</v>
      </c>
      <c r="H952">
        <v>1</v>
      </c>
      <c r="I952" s="5">
        <f t="shared" si="58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60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61"/>
        <v>1096.9379310344827</v>
      </c>
      <c r="G953" t="s">
        <v>20</v>
      </c>
      <c r="H953">
        <v>1559</v>
      </c>
      <c r="I953" s="5">
        <f t="shared" si="58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60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61"/>
        <v>70.094158075601371</v>
      </c>
      <c r="G954" t="s">
        <v>74</v>
      </c>
      <c r="H954">
        <v>2266</v>
      </c>
      <c r="I954" s="5">
        <f t="shared" si="58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60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61"/>
        <v>60</v>
      </c>
      <c r="G955" t="s">
        <v>14</v>
      </c>
      <c r="H955">
        <v>21</v>
      </c>
      <c r="I955" s="5">
        <f t="shared" si="58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60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61"/>
        <v>367.0985915492958</v>
      </c>
      <c r="G956" t="s">
        <v>20</v>
      </c>
      <c r="H956">
        <v>1548</v>
      </c>
      <c r="I956" s="5">
        <f t="shared" si="58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60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61"/>
        <v>1109</v>
      </c>
      <c r="G957" t="s">
        <v>20</v>
      </c>
      <c r="H957">
        <v>80</v>
      </c>
      <c r="I957" s="5">
        <f t="shared" si="58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60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61"/>
        <v>19.028784648187631</v>
      </c>
      <c r="G958" t="s">
        <v>14</v>
      </c>
      <c r="H958">
        <v>830</v>
      </c>
      <c r="I958" s="5">
        <f t="shared" si="58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60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61"/>
        <v>126.87755102040816</v>
      </c>
      <c r="G959" t="s">
        <v>20</v>
      </c>
      <c r="H959">
        <v>131</v>
      </c>
      <c r="I959" s="5">
        <f t="shared" si="58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60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61"/>
        <v>734.63636363636363</v>
      </c>
      <c r="G960" t="s">
        <v>20</v>
      </c>
      <c r="H960">
        <v>112</v>
      </c>
      <c r="I960" s="5">
        <f t="shared" si="58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60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61"/>
        <v>4.5731034482758623</v>
      </c>
      <c r="G961" t="s">
        <v>14</v>
      </c>
      <c r="H961">
        <v>130</v>
      </c>
      <c r="I961" s="5">
        <f t="shared" si="58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60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61"/>
        <v>85.054545454545448</v>
      </c>
      <c r="G962" t="s">
        <v>14</v>
      </c>
      <c r="H962">
        <v>55</v>
      </c>
      <c r="I962" s="5">
        <f t="shared" si="58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60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61"/>
        <v>119.29824561403508</v>
      </c>
      <c r="G963" t="s">
        <v>20</v>
      </c>
      <c r="H963">
        <v>155</v>
      </c>
      <c r="I963" s="5">
        <f t="shared" ref="I963:I1001" si="62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60"/>
        <v>40591.25</v>
      </c>
      <c r="O963" s="8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1"/>
        <v>296.02777777777777</v>
      </c>
      <c r="G964" t="s">
        <v>20</v>
      </c>
      <c r="H964">
        <v>266</v>
      </c>
      <c r="I964" s="5">
        <f t="shared" si="62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ref="N964:N1001" si="64">(((L964/60)/60)/24)+DATE(1970,1,1)</f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ref="F965:F1001" si="65">(E965/D965)*100</f>
        <v>84.694915254237287</v>
      </c>
      <c r="G965" t="s">
        <v>14</v>
      </c>
      <c r="H965">
        <v>114</v>
      </c>
      <c r="I965" s="5">
        <f t="shared" si="62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4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5"/>
        <v>355.7837837837838</v>
      </c>
      <c r="G966" t="s">
        <v>20</v>
      </c>
      <c r="H966">
        <v>155</v>
      </c>
      <c r="I966" s="5">
        <f t="shared" si="62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4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5"/>
        <v>386.40909090909093</v>
      </c>
      <c r="G967" t="s">
        <v>20</v>
      </c>
      <c r="H967">
        <v>207</v>
      </c>
      <c r="I967" s="5">
        <f t="shared" si="62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4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5"/>
        <v>792.23529411764707</v>
      </c>
      <c r="G968" t="s">
        <v>20</v>
      </c>
      <c r="H968">
        <v>245</v>
      </c>
      <c r="I968" s="5">
        <f t="shared" si="62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4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5"/>
        <v>137.03393665158373</v>
      </c>
      <c r="G969" t="s">
        <v>20</v>
      </c>
      <c r="H969">
        <v>1573</v>
      </c>
      <c r="I969" s="5">
        <f t="shared" si="62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4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5"/>
        <v>338.20833333333337</v>
      </c>
      <c r="G970" t="s">
        <v>20</v>
      </c>
      <c r="H970">
        <v>114</v>
      </c>
      <c r="I970" s="5">
        <f t="shared" si="62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4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5"/>
        <v>108.22784810126582</v>
      </c>
      <c r="G971" t="s">
        <v>20</v>
      </c>
      <c r="H971">
        <v>93</v>
      </c>
      <c r="I971" s="5">
        <f t="shared" si="62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4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5"/>
        <v>60.757639620653315</v>
      </c>
      <c r="G972" t="s">
        <v>14</v>
      </c>
      <c r="H972">
        <v>594</v>
      </c>
      <c r="I972" s="5">
        <f t="shared" si="62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4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5"/>
        <v>27.725490196078432</v>
      </c>
      <c r="G973" t="s">
        <v>14</v>
      </c>
      <c r="H973">
        <v>24</v>
      </c>
      <c r="I973" s="5">
        <f t="shared" si="62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4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5"/>
        <v>228.3934426229508</v>
      </c>
      <c r="G974" t="s">
        <v>20</v>
      </c>
      <c r="H974">
        <v>1681</v>
      </c>
      <c r="I974" s="5">
        <f t="shared" si="62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4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5"/>
        <v>21.615194054500414</v>
      </c>
      <c r="G975" t="s">
        <v>14</v>
      </c>
      <c r="H975">
        <v>252</v>
      </c>
      <c r="I975" s="5">
        <f t="shared" si="62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4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5"/>
        <v>373.875</v>
      </c>
      <c r="G976" t="s">
        <v>20</v>
      </c>
      <c r="H976">
        <v>32</v>
      </c>
      <c r="I976" s="5">
        <f t="shared" si="62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4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5"/>
        <v>154.92592592592592</v>
      </c>
      <c r="G977" t="s">
        <v>20</v>
      </c>
      <c r="H977">
        <v>135</v>
      </c>
      <c r="I977" s="5">
        <f t="shared" si="62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4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5"/>
        <v>322.14999999999998</v>
      </c>
      <c r="G978" t="s">
        <v>20</v>
      </c>
      <c r="H978">
        <v>140</v>
      </c>
      <c r="I978" s="5">
        <f t="shared" si="62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4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5"/>
        <v>73.957142857142856</v>
      </c>
      <c r="G979" t="s">
        <v>14</v>
      </c>
      <c r="H979">
        <v>67</v>
      </c>
      <c r="I979" s="5">
        <f t="shared" si="62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4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5"/>
        <v>864.1</v>
      </c>
      <c r="G980" t="s">
        <v>20</v>
      </c>
      <c r="H980">
        <v>92</v>
      </c>
      <c r="I980" s="5">
        <f t="shared" si="62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4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5"/>
        <v>143.26245847176079</v>
      </c>
      <c r="G981" t="s">
        <v>20</v>
      </c>
      <c r="H981">
        <v>1015</v>
      </c>
      <c r="I981" s="5">
        <f t="shared" si="62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4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5"/>
        <v>40.281762295081968</v>
      </c>
      <c r="G982" t="s">
        <v>14</v>
      </c>
      <c r="H982">
        <v>742</v>
      </c>
      <c r="I982" s="5">
        <f t="shared" si="62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4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5"/>
        <v>178.22388059701493</v>
      </c>
      <c r="G983" t="s">
        <v>20</v>
      </c>
      <c r="H983">
        <v>323</v>
      </c>
      <c r="I983" s="5">
        <f t="shared" si="62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4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5"/>
        <v>84.930555555555557</v>
      </c>
      <c r="G984" t="s">
        <v>14</v>
      </c>
      <c r="H984">
        <v>75</v>
      </c>
      <c r="I984" s="5">
        <f t="shared" si="62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4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5"/>
        <v>145.93648334624322</v>
      </c>
      <c r="G985" t="s">
        <v>20</v>
      </c>
      <c r="H985">
        <v>2326</v>
      </c>
      <c r="I985" s="5">
        <f t="shared" si="62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4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5"/>
        <v>152.46153846153848</v>
      </c>
      <c r="G986" t="s">
        <v>20</v>
      </c>
      <c r="H986">
        <v>381</v>
      </c>
      <c r="I986" s="5">
        <f t="shared" si="62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4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5"/>
        <v>67.129542790152414</v>
      </c>
      <c r="G987" t="s">
        <v>14</v>
      </c>
      <c r="H987">
        <v>4405</v>
      </c>
      <c r="I987" s="5">
        <f t="shared" si="62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4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5"/>
        <v>40.307692307692307</v>
      </c>
      <c r="G988" t="s">
        <v>14</v>
      </c>
      <c r="H988">
        <v>92</v>
      </c>
      <c r="I988" s="5">
        <f t="shared" si="62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4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5"/>
        <v>216.79032258064518</v>
      </c>
      <c r="G989" t="s">
        <v>20</v>
      </c>
      <c r="H989">
        <v>480</v>
      </c>
      <c r="I989" s="5">
        <f t="shared" si="62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4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5"/>
        <v>52.117021276595743</v>
      </c>
      <c r="G990" t="s">
        <v>14</v>
      </c>
      <c r="H990">
        <v>64</v>
      </c>
      <c r="I990" s="5">
        <f t="shared" si="62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4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5"/>
        <v>499.58333333333337</v>
      </c>
      <c r="G991" t="s">
        <v>20</v>
      </c>
      <c r="H991">
        <v>226</v>
      </c>
      <c r="I991" s="5">
        <f t="shared" si="62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4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5"/>
        <v>87.679487179487182</v>
      </c>
      <c r="G992" t="s">
        <v>14</v>
      </c>
      <c r="H992">
        <v>64</v>
      </c>
      <c r="I992" s="5">
        <f t="shared" si="62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4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5"/>
        <v>113.17346938775511</v>
      </c>
      <c r="G993" t="s">
        <v>20</v>
      </c>
      <c r="H993">
        <v>241</v>
      </c>
      <c r="I993" s="5">
        <f t="shared" si="62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4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5"/>
        <v>426.54838709677421</v>
      </c>
      <c r="G994" t="s">
        <v>20</v>
      </c>
      <c r="H994">
        <v>132</v>
      </c>
      <c r="I994" s="5">
        <f t="shared" si="62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4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5"/>
        <v>77.632653061224488</v>
      </c>
      <c r="G995" t="s">
        <v>74</v>
      </c>
      <c r="H995">
        <v>75</v>
      </c>
      <c r="I995" s="5">
        <f t="shared" si="6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4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5"/>
        <v>52.496810772501767</v>
      </c>
      <c r="G996" t="s">
        <v>14</v>
      </c>
      <c r="H996">
        <v>842</v>
      </c>
      <c r="I996" s="5">
        <f t="shared" si="62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4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5"/>
        <v>157.46762589928059</v>
      </c>
      <c r="G997" t="s">
        <v>20</v>
      </c>
      <c r="H997">
        <v>2043</v>
      </c>
      <c r="I997" s="5">
        <f t="shared" si="62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4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5"/>
        <v>72.939393939393938</v>
      </c>
      <c r="G998" t="s">
        <v>14</v>
      </c>
      <c r="H998">
        <v>112</v>
      </c>
      <c r="I998" s="5">
        <f t="shared" si="62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4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5"/>
        <v>60.565789473684205</v>
      </c>
      <c r="G999" t="s">
        <v>74</v>
      </c>
      <c r="H999">
        <v>139</v>
      </c>
      <c r="I999" s="5">
        <f t="shared" si="62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4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5"/>
        <v>56.791291291291287</v>
      </c>
      <c r="G1000" t="s">
        <v>14</v>
      </c>
      <c r="H1000">
        <v>374</v>
      </c>
      <c r="I1000" s="5">
        <f t="shared" si="62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4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5"/>
        <v>56.542754275427541</v>
      </c>
      <c r="G1001" t="s">
        <v>74</v>
      </c>
      <c r="H1001">
        <v>1122</v>
      </c>
      <c r="I1001" s="5">
        <f t="shared" si="62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4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5">
      <colorScale>
        <cfvo type="num" val="0"/>
        <cfvo type="num" val="100"/>
        <cfvo type="num" val="200"/>
        <color rgb="FFA33C3B"/>
        <color theme="9" tint="0.39997558519241921"/>
        <color theme="8" tint="-0.249977111117893"/>
      </colorScale>
    </cfRule>
  </conditionalFormatting>
  <conditionalFormatting sqref="G1:G1048576">
    <cfRule type="expression" dxfId="5" priority="1">
      <formula>$G1="canceled"</formula>
    </cfRule>
    <cfRule type="expression" dxfId="4" priority="2">
      <formula>$G1="live"</formula>
    </cfRule>
    <cfRule type="expression" dxfId="3" priority="3">
      <formula>$G1="successful"</formula>
    </cfRule>
    <cfRule type="expression" dxfId="2" priority="4" stopIfTrue="1">
      <formula>$G1="failed"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7555E-31D6-6348-A1FD-EF4BF589D8FC}">
  <dimension ref="A1:P1001"/>
  <sheetViews>
    <sheetView topLeftCell="B1" workbookViewId="0">
      <selection activeCell="J24" sqref="J24"/>
    </sheetView>
  </sheetViews>
  <sheetFormatPr baseColWidth="10" defaultRowHeight="16" x14ac:dyDescent="0.2"/>
  <cols>
    <col min="4" max="4" width="16.1640625" customWidth="1"/>
    <col min="6" max="6" width="15.33203125" customWidth="1"/>
    <col min="7" max="7" width="18.33203125" customWidth="1"/>
    <col min="10" max="10" width="13.5" customWidth="1"/>
    <col min="12" max="12" width="11.6640625" customWidth="1"/>
    <col min="14" max="14" width="23.6640625" customWidth="1"/>
    <col min="15" max="15" width="16.6640625" customWidth="1"/>
    <col min="16" max="16" width="14.5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2029</v>
      </c>
      <c r="E1" t="s">
        <v>4</v>
      </c>
      <c r="F1" t="s">
        <v>5</v>
      </c>
      <c r="G1" t="s">
        <v>2030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2028</v>
      </c>
      <c r="O1" t="s">
        <v>2031</v>
      </c>
      <c r="P1" t="s">
        <v>2032</v>
      </c>
    </row>
    <row r="2" spans="1:16" x14ac:dyDescent="0.2">
      <c r="A2" t="s">
        <v>13</v>
      </c>
      <c r="B2">
        <v>100</v>
      </c>
      <c r="C2">
        <v>0</v>
      </c>
      <c r="D2">
        <v>0</v>
      </c>
      <c r="E2" t="s">
        <v>14</v>
      </c>
      <c r="F2">
        <v>0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t="s">
        <v>2033</v>
      </c>
      <c r="P2" t="s">
        <v>2034</v>
      </c>
    </row>
    <row r="3" spans="1:16" x14ac:dyDescent="0.2">
      <c r="A3" t="s">
        <v>19</v>
      </c>
      <c r="B3">
        <v>1400</v>
      </c>
      <c r="C3">
        <v>14560</v>
      </c>
      <c r="D3">
        <v>1040</v>
      </c>
      <c r="E3" t="s">
        <v>20</v>
      </c>
      <c r="F3">
        <v>158</v>
      </c>
      <c r="G3">
        <v>92.151898734177209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t="s">
        <v>2035</v>
      </c>
      <c r="P3" t="s">
        <v>2036</v>
      </c>
    </row>
    <row r="4" spans="1:16" x14ac:dyDescent="0.2">
      <c r="A4" t="s">
        <v>25</v>
      </c>
      <c r="B4">
        <v>108400</v>
      </c>
      <c r="C4">
        <v>142523</v>
      </c>
      <c r="D4">
        <v>131.4787822878229</v>
      </c>
      <c r="E4" t="s">
        <v>20</v>
      </c>
      <c r="F4">
        <v>1425</v>
      </c>
      <c r="G4">
        <v>100.01614035087719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t="s">
        <v>2037</v>
      </c>
      <c r="P4" t="s">
        <v>2038</v>
      </c>
    </row>
    <row r="5" spans="1:16" x14ac:dyDescent="0.2">
      <c r="A5" t="s">
        <v>30</v>
      </c>
      <c r="B5">
        <v>4200</v>
      </c>
      <c r="C5">
        <v>2477</v>
      </c>
      <c r="D5">
        <v>58.976190476190467</v>
      </c>
      <c r="E5" t="s">
        <v>14</v>
      </c>
      <c r="F5">
        <v>24</v>
      </c>
      <c r="G5">
        <v>103.20833333333333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t="s">
        <v>2035</v>
      </c>
      <c r="P5" t="s">
        <v>2036</v>
      </c>
    </row>
    <row r="6" spans="1:16" x14ac:dyDescent="0.2">
      <c r="A6" t="s">
        <v>32</v>
      </c>
      <c r="B6">
        <v>7600</v>
      </c>
      <c r="C6">
        <v>5265</v>
      </c>
      <c r="D6">
        <v>69.276315789473685</v>
      </c>
      <c r="E6" t="s">
        <v>14</v>
      </c>
      <c r="F6">
        <v>53</v>
      </c>
      <c r="G6">
        <v>99.339622641509436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t="s">
        <v>2039</v>
      </c>
      <c r="P6" t="s">
        <v>2040</v>
      </c>
    </row>
    <row r="7" spans="1:16" x14ac:dyDescent="0.2">
      <c r="A7" t="s">
        <v>35</v>
      </c>
      <c r="B7">
        <v>7600</v>
      </c>
      <c r="C7">
        <v>13195</v>
      </c>
      <c r="D7">
        <v>173.61842105263159</v>
      </c>
      <c r="E7" t="s">
        <v>20</v>
      </c>
      <c r="F7">
        <v>174</v>
      </c>
      <c r="G7">
        <v>75.833333333333329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t="s">
        <v>2039</v>
      </c>
      <c r="P7" t="s">
        <v>2040</v>
      </c>
    </row>
    <row r="8" spans="1:16" x14ac:dyDescent="0.2">
      <c r="A8" t="s">
        <v>39</v>
      </c>
      <c r="B8">
        <v>5200</v>
      </c>
      <c r="C8">
        <v>1090</v>
      </c>
      <c r="D8">
        <v>20.961538461538463</v>
      </c>
      <c r="E8" t="s">
        <v>14</v>
      </c>
      <c r="F8">
        <v>18</v>
      </c>
      <c r="G8">
        <v>60.555555555555557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t="s">
        <v>2041</v>
      </c>
      <c r="P8" t="s">
        <v>2042</v>
      </c>
    </row>
    <row r="9" spans="1:16" x14ac:dyDescent="0.2">
      <c r="A9" t="s">
        <v>44</v>
      </c>
      <c r="B9">
        <v>4500</v>
      </c>
      <c r="C9">
        <v>14741</v>
      </c>
      <c r="D9">
        <v>327.57777777777778</v>
      </c>
      <c r="E9" t="s">
        <v>20</v>
      </c>
      <c r="F9">
        <v>227</v>
      </c>
      <c r="G9">
        <v>64.93832599118943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t="s">
        <v>2039</v>
      </c>
      <c r="P9" t="s">
        <v>2040</v>
      </c>
    </row>
    <row r="10" spans="1:16" x14ac:dyDescent="0.2">
      <c r="A10" t="s">
        <v>46</v>
      </c>
      <c r="B10">
        <v>110100</v>
      </c>
      <c r="C10">
        <v>21946</v>
      </c>
      <c r="D10">
        <v>19.932788374205266</v>
      </c>
      <c r="E10" t="s">
        <v>47</v>
      </c>
      <c r="F10">
        <v>708</v>
      </c>
      <c r="G10">
        <v>30.997175141242938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t="s">
        <v>2039</v>
      </c>
      <c r="P10" t="s">
        <v>2040</v>
      </c>
    </row>
    <row r="11" spans="1:16" x14ac:dyDescent="0.2">
      <c r="A11" t="s">
        <v>49</v>
      </c>
      <c r="B11">
        <v>6200</v>
      </c>
      <c r="C11">
        <v>3208</v>
      </c>
      <c r="D11">
        <v>51.741935483870968</v>
      </c>
      <c r="E11" t="s">
        <v>14</v>
      </c>
      <c r="F11">
        <v>44</v>
      </c>
      <c r="G11">
        <v>72.909090909090907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t="s">
        <v>2035</v>
      </c>
      <c r="P11" t="s">
        <v>2043</v>
      </c>
    </row>
    <row r="12" spans="1:16" x14ac:dyDescent="0.2">
      <c r="A12" t="s">
        <v>52</v>
      </c>
      <c r="B12">
        <v>5200</v>
      </c>
      <c r="C12">
        <v>13838</v>
      </c>
      <c r="D12">
        <v>266.11538461538464</v>
      </c>
      <c r="E12" t="s">
        <v>20</v>
      </c>
      <c r="F12">
        <v>220</v>
      </c>
      <c r="G12">
        <v>62.9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t="s">
        <v>2041</v>
      </c>
      <c r="P12" t="s">
        <v>2044</v>
      </c>
    </row>
    <row r="13" spans="1:16" x14ac:dyDescent="0.2">
      <c r="A13" t="s">
        <v>55</v>
      </c>
      <c r="B13">
        <v>6300</v>
      </c>
      <c r="C13">
        <v>3030</v>
      </c>
      <c r="D13">
        <v>48.095238095238095</v>
      </c>
      <c r="E13" t="s">
        <v>14</v>
      </c>
      <c r="F13">
        <v>27</v>
      </c>
      <c r="G13">
        <v>112.22222222222223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t="s">
        <v>2039</v>
      </c>
      <c r="P13" t="s">
        <v>2040</v>
      </c>
    </row>
    <row r="14" spans="1:16" x14ac:dyDescent="0.2">
      <c r="A14" t="s">
        <v>57</v>
      </c>
      <c r="B14">
        <v>6300</v>
      </c>
      <c r="C14">
        <v>5629</v>
      </c>
      <c r="D14">
        <v>89.349206349206341</v>
      </c>
      <c r="E14" t="s">
        <v>14</v>
      </c>
      <c r="F14">
        <v>55</v>
      </c>
      <c r="G14">
        <v>102.34545454545454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t="s">
        <v>2041</v>
      </c>
      <c r="P14" t="s">
        <v>2044</v>
      </c>
    </row>
    <row r="15" spans="1:16" x14ac:dyDescent="0.2">
      <c r="A15" t="s">
        <v>59</v>
      </c>
      <c r="B15">
        <v>4200</v>
      </c>
      <c r="C15">
        <v>10295</v>
      </c>
      <c r="D15">
        <v>245.11904761904765</v>
      </c>
      <c r="E15" t="s">
        <v>20</v>
      </c>
      <c r="F15">
        <v>98</v>
      </c>
      <c r="G15">
        <v>105.05102040816327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t="s">
        <v>2035</v>
      </c>
      <c r="P15" t="s">
        <v>2045</v>
      </c>
    </row>
    <row r="16" spans="1:16" x14ac:dyDescent="0.2">
      <c r="A16" t="s">
        <v>62</v>
      </c>
      <c r="B16">
        <v>28200</v>
      </c>
      <c r="C16">
        <v>18829</v>
      </c>
      <c r="D16">
        <v>66.769503546099301</v>
      </c>
      <c r="E16" t="s">
        <v>14</v>
      </c>
      <c r="F16">
        <v>200</v>
      </c>
      <c r="G16">
        <v>94.144999999999996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t="s">
        <v>2035</v>
      </c>
      <c r="P16" t="s">
        <v>2045</v>
      </c>
    </row>
    <row r="17" spans="1:16" x14ac:dyDescent="0.2">
      <c r="A17" t="s">
        <v>64</v>
      </c>
      <c r="B17">
        <v>81200</v>
      </c>
      <c r="C17">
        <v>38414</v>
      </c>
      <c r="D17">
        <v>47.307881773399011</v>
      </c>
      <c r="E17" t="s">
        <v>14</v>
      </c>
      <c r="F17">
        <v>452</v>
      </c>
      <c r="G17">
        <v>84.986725663716811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t="s">
        <v>2037</v>
      </c>
      <c r="P17" t="s">
        <v>2046</v>
      </c>
    </row>
    <row r="18" spans="1:16" x14ac:dyDescent="0.2">
      <c r="A18" t="s">
        <v>67</v>
      </c>
      <c r="B18">
        <v>1700</v>
      </c>
      <c r="C18">
        <v>11041</v>
      </c>
      <c r="D18">
        <v>649.47058823529414</v>
      </c>
      <c r="E18" t="s">
        <v>20</v>
      </c>
      <c r="F18">
        <v>100</v>
      </c>
      <c r="G18">
        <v>110.41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t="s">
        <v>2047</v>
      </c>
      <c r="P18" t="s">
        <v>2048</v>
      </c>
    </row>
    <row r="19" spans="1:16" x14ac:dyDescent="0.2">
      <c r="A19" t="s">
        <v>70</v>
      </c>
      <c r="B19">
        <v>84600</v>
      </c>
      <c r="C19">
        <v>134845</v>
      </c>
      <c r="D19">
        <v>159.39125295508273</v>
      </c>
      <c r="E19" t="s">
        <v>20</v>
      </c>
      <c r="F19">
        <v>1249</v>
      </c>
      <c r="G19">
        <v>107.96236989591674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t="s">
        <v>2041</v>
      </c>
      <c r="P19" t="s">
        <v>2049</v>
      </c>
    </row>
    <row r="20" spans="1:16" x14ac:dyDescent="0.2">
      <c r="A20" t="s">
        <v>73</v>
      </c>
      <c r="B20">
        <v>9100</v>
      </c>
      <c r="C20">
        <v>6089</v>
      </c>
      <c r="D20">
        <v>66.912087912087912</v>
      </c>
      <c r="E20" t="s">
        <v>74</v>
      </c>
      <c r="F20">
        <v>135</v>
      </c>
      <c r="G20">
        <v>45.103703703703701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t="s">
        <v>2039</v>
      </c>
      <c r="P20" t="s">
        <v>2040</v>
      </c>
    </row>
    <row r="21" spans="1:16" x14ac:dyDescent="0.2">
      <c r="A21" t="s">
        <v>76</v>
      </c>
      <c r="B21">
        <v>62500</v>
      </c>
      <c r="C21">
        <v>30331</v>
      </c>
      <c r="D21">
        <v>48.529600000000002</v>
      </c>
      <c r="E21" t="s">
        <v>14</v>
      </c>
      <c r="F21">
        <v>674</v>
      </c>
      <c r="G21">
        <v>45.001483679525222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t="s">
        <v>2039</v>
      </c>
      <c r="P21" t="s">
        <v>2040</v>
      </c>
    </row>
    <row r="22" spans="1:16" x14ac:dyDescent="0.2">
      <c r="A22" t="s">
        <v>78</v>
      </c>
      <c r="B22">
        <v>131800</v>
      </c>
      <c r="C22">
        <v>147936</v>
      </c>
      <c r="D22">
        <v>112.24279210925646</v>
      </c>
      <c r="E22" t="s">
        <v>20</v>
      </c>
      <c r="F22">
        <v>1396</v>
      </c>
      <c r="G22">
        <v>105.97134670487107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t="s">
        <v>2041</v>
      </c>
      <c r="P22" t="s">
        <v>2044</v>
      </c>
    </row>
    <row r="23" spans="1:16" x14ac:dyDescent="0.2">
      <c r="A23" t="s">
        <v>80</v>
      </c>
      <c r="B23">
        <v>94000</v>
      </c>
      <c r="C23">
        <v>38533</v>
      </c>
      <c r="D23">
        <v>40.992553191489364</v>
      </c>
      <c r="E23" t="s">
        <v>14</v>
      </c>
      <c r="F23">
        <v>558</v>
      </c>
      <c r="G23">
        <v>69.055555555555557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t="s">
        <v>2039</v>
      </c>
      <c r="P23" t="s">
        <v>2040</v>
      </c>
    </row>
    <row r="24" spans="1:16" x14ac:dyDescent="0.2">
      <c r="A24" t="s">
        <v>82</v>
      </c>
      <c r="B24">
        <v>59100</v>
      </c>
      <c r="C24">
        <v>75690</v>
      </c>
      <c r="D24">
        <v>128.07106598984771</v>
      </c>
      <c r="E24" t="s">
        <v>20</v>
      </c>
      <c r="F24">
        <v>890</v>
      </c>
      <c r="G24">
        <v>85.044943820224717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t="s">
        <v>2039</v>
      </c>
      <c r="P24" t="s">
        <v>2040</v>
      </c>
    </row>
    <row r="25" spans="1:16" x14ac:dyDescent="0.2">
      <c r="A25" t="s">
        <v>84</v>
      </c>
      <c r="B25">
        <v>4500</v>
      </c>
      <c r="C25">
        <v>14942</v>
      </c>
      <c r="D25">
        <v>332.04444444444448</v>
      </c>
      <c r="E25" t="s">
        <v>20</v>
      </c>
      <c r="F25">
        <v>142</v>
      </c>
      <c r="G25">
        <v>105.22535211267606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t="s">
        <v>2041</v>
      </c>
      <c r="P25" t="s">
        <v>2042</v>
      </c>
    </row>
    <row r="26" spans="1:16" x14ac:dyDescent="0.2">
      <c r="A26" t="s">
        <v>86</v>
      </c>
      <c r="B26">
        <v>92400</v>
      </c>
      <c r="C26">
        <v>104257</v>
      </c>
      <c r="D26">
        <v>112.83225108225108</v>
      </c>
      <c r="E26" t="s">
        <v>20</v>
      </c>
      <c r="F26">
        <v>2673</v>
      </c>
      <c r="G26">
        <v>39.003741114852225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t="s">
        <v>2037</v>
      </c>
      <c r="P26" t="s">
        <v>2046</v>
      </c>
    </row>
    <row r="27" spans="1:16" x14ac:dyDescent="0.2">
      <c r="A27" t="s">
        <v>88</v>
      </c>
      <c r="B27">
        <v>5500</v>
      </c>
      <c r="C27">
        <v>11904</v>
      </c>
      <c r="D27">
        <v>216.43636363636364</v>
      </c>
      <c r="E27" t="s">
        <v>20</v>
      </c>
      <c r="F27">
        <v>163</v>
      </c>
      <c r="G27">
        <v>73.030674846625772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t="s">
        <v>2050</v>
      </c>
      <c r="P27" t="s">
        <v>2051</v>
      </c>
    </row>
    <row r="28" spans="1:16" x14ac:dyDescent="0.2">
      <c r="A28" t="s">
        <v>91</v>
      </c>
      <c r="B28">
        <v>107500</v>
      </c>
      <c r="C28">
        <v>51814</v>
      </c>
      <c r="D28">
        <v>48.199069767441863</v>
      </c>
      <c r="E28" t="s">
        <v>74</v>
      </c>
      <c r="F28">
        <v>1480</v>
      </c>
      <c r="G28">
        <v>35.009459459459457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t="s">
        <v>2039</v>
      </c>
      <c r="P28" t="s">
        <v>2040</v>
      </c>
    </row>
    <row r="29" spans="1:16" x14ac:dyDescent="0.2">
      <c r="A29" t="s">
        <v>93</v>
      </c>
      <c r="B29">
        <v>2000</v>
      </c>
      <c r="C29">
        <v>1599</v>
      </c>
      <c r="D29">
        <v>79.95</v>
      </c>
      <c r="E29" t="s">
        <v>14</v>
      </c>
      <c r="F29">
        <v>15</v>
      </c>
      <c r="G29">
        <v>106.6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t="s">
        <v>2035</v>
      </c>
      <c r="P29" t="s">
        <v>2036</v>
      </c>
    </row>
    <row r="30" spans="1:16" x14ac:dyDescent="0.2">
      <c r="A30" t="s">
        <v>95</v>
      </c>
      <c r="B30">
        <v>130800</v>
      </c>
      <c r="C30">
        <v>137635</v>
      </c>
      <c r="D30">
        <v>105.22553516819573</v>
      </c>
      <c r="E30" t="s">
        <v>20</v>
      </c>
      <c r="F30">
        <v>2220</v>
      </c>
      <c r="G30">
        <v>61.997747747747745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t="s">
        <v>2039</v>
      </c>
      <c r="P30" t="s">
        <v>2040</v>
      </c>
    </row>
    <row r="31" spans="1:16" x14ac:dyDescent="0.2">
      <c r="A31" t="s">
        <v>97</v>
      </c>
      <c r="B31">
        <v>45900</v>
      </c>
      <c r="C31">
        <v>150965</v>
      </c>
      <c r="D31">
        <v>328.89978213507629</v>
      </c>
      <c r="E31" t="s">
        <v>20</v>
      </c>
      <c r="F31">
        <v>1606</v>
      </c>
      <c r="G31">
        <v>94.000622665006233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t="s">
        <v>2041</v>
      </c>
      <c r="P31" t="s">
        <v>2052</v>
      </c>
    </row>
    <row r="32" spans="1:16" x14ac:dyDescent="0.2">
      <c r="A32" t="s">
        <v>102</v>
      </c>
      <c r="B32">
        <v>9000</v>
      </c>
      <c r="C32">
        <v>14455</v>
      </c>
      <c r="D32">
        <v>160.61111111111111</v>
      </c>
      <c r="E32" t="s">
        <v>20</v>
      </c>
      <c r="F32">
        <v>129</v>
      </c>
      <c r="G32">
        <v>112.05426356589147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t="s">
        <v>2041</v>
      </c>
      <c r="P32" t="s">
        <v>2049</v>
      </c>
    </row>
    <row r="33" spans="1:16" x14ac:dyDescent="0.2">
      <c r="A33" t="s">
        <v>104</v>
      </c>
      <c r="B33">
        <v>3500</v>
      </c>
      <c r="C33">
        <v>10850</v>
      </c>
      <c r="D33">
        <v>310</v>
      </c>
      <c r="E33" t="s">
        <v>20</v>
      </c>
      <c r="F33">
        <v>226</v>
      </c>
      <c r="G33">
        <v>48.008849557522126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t="s">
        <v>2050</v>
      </c>
      <c r="P33" t="s">
        <v>2051</v>
      </c>
    </row>
    <row r="34" spans="1:16" x14ac:dyDescent="0.2">
      <c r="A34" t="s">
        <v>106</v>
      </c>
      <c r="B34">
        <v>101000</v>
      </c>
      <c r="C34">
        <v>87676</v>
      </c>
      <c r="D34">
        <v>86.807920792079202</v>
      </c>
      <c r="E34" t="s">
        <v>14</v>
      </c>
      <c r="F34">
        <v>2307</v>
      </c>
      <c r="G34">
        <v>38.004334633723452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t="s">
        <v>2041</v>
      </c>
      <c r="P34" t="s">
        <v>2042</v>
      </c>
    </row>
    <row r="35" spans="1:16" x14ac:dyDescent="0.2">
      <c r="A35" t="s">
        <v>110</v>
      </c>
      <c r="B35">
        <v>50200</v>
      </c>
      <c r="C35">
        <v>189666</v>
      </c>
      <c r="D35">
        <v>377.82071713147411</v>
      </c>
      <c r="E35" t="s">
        <v>20</v>
      </c>
      <c r="F35">
        <v>5419</v>
      </c>
      <c r="G35">
        <v>35.000184535892231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t="s">
        <v>2039</v>
      </c>
      <c r="P35" t="s">
        <v>2040</v>
      </c>
    </row>
    <row r="36" spans="1:16" x14ac:dyDescent="0.2">
      <c r="A36" t="s">
        <v>112</v>
      </c>
      <c r="B36">
        <v>9300</v>
      </c>
      <c r="C36">
        <v>14025</v>
      </c>
      <c r="D36">
        <v>150.80645161290323</v>
      </c>
      <c r="E36" t="s">
        <v>20</v>
      </c>
      <c r="F36">
        <v>165</v>
      </c>
      <c r="G36">
        <v>85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t="s">
        <v>2041</v>
      </c>
      <c r="P36" t="s">
        <v>2042</v>
      </c>
    </row>
    <row r="37" spans="1:16" x14ac:dyDescent="0.2">
      <c r="A37" t="s">
        <v>114</v>
      </c>
      <c r="B37">
        <v>125500</v>
      </c>
      <c r="C37">
        <v>188628</v>
      </c>
      <c r="D37">
        <v>150.30119521912351</v>
      </c>
      <c r="E37" t="s">
        <v>20</v>
      </c>
      <c r="F37">
        <v>1965</v>
      </c>
      <c r="G37">
        <v>95.993893129770996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t="s">
        <v>2041</v>
      </c>
      <c r="P37" t="s">
        <v>2044</v>
      </c>
    </row>
    <row r="38" spans="1:16" x14ac:dyDescent="0.2">
      <c r="A38" t="s">
        <v>116</v>
      </c>
      <c r="B38">
        <v>700</v>
      </c>
      <c r="C38">
        <v>1101</v>
      </c>
      <c r="D38">
        <v>157.28571428571431</v>
      </c>
      <c r="E38" t="s">
        <v>20</v>
      </c>
      <c r="F38">
        <v>16</v>
      </c>
      <c r="G38">
        <v>68.8125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t="s">
        <v>2039</v>
      </c>
      <c r="P38" t="s">
        <v>2040</v>
      </c>
    </row>
    <row r="39" spans="1:16" x14ac:dyDescent="0.2">
      <c r="A39" t="s">
        <v>118</v>
      </c>
      <c r="B39">
        <v>8100</v>
      </c>
      <c r="C39">
        <v>11339</v>
      </c>
      <c r="D39">
        <v>139.98765432098764</v>
      </c>
      <c r="E39" t="s">
        <v>20</v>
      </c>
      <c r="F39">
        <v>107</v>
      </c>
      <c r="G39">
        <v>105.97196261682242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t="s">
        <v>2047</v>
      </c>
      <c r="P39" t="s">
        <v>2053</v>
      </c>
    </row>
    <row r="40" spans="1:16" x14ac:dyDescent="0.2">
      <c r="A40" t="s">
        <v>121</v>
      </c>
      <c r="B40">
        <v>3100</v>
      </c>
      <c r="C40">
        <v>10085</v>
      </c>
      <c r="D40">
        <v>325.32258064516128</v>
      </c>
      <c r="E40" t="s">
        <v>20</v>
      </c>
      <c r="F40">
        <v>134</v>
      </c>
      <c r="G40">
        <v>75.261194029850742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t="s">
        <v>2054</v>
      </c>
      <c r="P40" t="s">
        <v>2055</v>
      </c>
    </row>
    <row r="41" spans="1:16" x14ac:dyDescent="0.2">
      <c r="A41" t="s">
        <v>124</v>
      </c>
      <c r="B41">
        <v>9900</v>
      </c>
      <c r="C41">
        <v>5027</v>
      </c>
      <c r="D41">
        <v>50.777777777777779</v>
      </c>
      <c r="E41" t="s">
        <v>14</v>
      </c>
      <c r="F41">
        <v>88</v>
      </c>
      <c r="G41">
        <v>57.125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t="s">
        <v>2039</v>
      </c>
      <c r="P41" t="s">
        <v>2040</v>
      </c>
    </row>
    <row r="42" spans="1:16" x14ac:dyDescent="0.2">
      <c r="A42" t="s">
        <v>126</v>
      </c>
      <c r="B42">
        <v>8800</v>
      </c>
      <c r="C42">
        <v>14878</v>
      </c>
      <c r="D42">
        <v>169.06818181818181</v>
      </c>
      <c r="E42" t="s">
        <v>20</v>
      </c>
      <c r="F42">
        <v>198</v>
      </c>
      <c r="G42">
        <v>75.141414141414145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t="s">
        <v>2037</v>
      </c>
      <c r="P42" t="s">
        <v>2046</v>
      </c>
    </row>
    <row r="43" spans="1:16" x14ac:dyDescent="0.2">
      <c r="A43" t="s">
        <v>128</v>
      </c>
      <c r="B43">
        <v>5600</v>
      </c>
      <c r="C43">
        <v>11924</v>
      </c>
      <c r="D43">
        <v>212.92857142857144</v>
      </c>
      <c r="E43" t="s">
        <v>20</v>
      </c>
      <c r="F43">
        <v>111</v>
      </c>
      <c r="G43">
        <v>107.42342342342343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t="s">
        <v>2035</v>
      </c>
      <c r="P43" t="s">
        <v>2036</v>
      </c>
    </row>
    <row r="44" spans="1:16" x14ac:dyDescent="0.2">
      <c r="A44" t="s">
        <v>130</v>
      </c>
      <c r="B44">
        <v>1800</v>
      </c>
      <c r="C44">
        <v>7991</v>
      </c>
      <c r="D44">
        <v>443.94444444444446</v>
      </c>
      <c r="E44" t="s">
        <v>20</v>
      </c>
      <c r="F44">
        <v>222</v>
      </c>
      <c r="G44">
        <v>35.995495495495497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t="s">
        <v>2033</v>
      </c>
      <c r="P44" t="s">
        <v>2034</v>
      </c>
    </row>
    <row r="45" spans="1:16" x14ac:dyDescent="0.2">
      <c r="A45" t="s">
        <v>132</v>
      </c>
      <c r="B45">
        <v>90200</v>
      </c>
      <c r="C45">
        <v>167717</v>
      </c>
      <c r="D45">
        <v>185.9390243902439</v>
      </c>
      <c r="E45" t="s">
        <v>20</v>
      </c>
      <c r="F45">
        <v>6212</v>
      </c>
      <c r="G45">
        <v>26.998873148744366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t="s">
        <v>2047</v>
      </c>
      <c r="P45" t="s">
        <v>2056</v>
      </c>
    </row>
    <row r="46" spans="1:16" x14ac:dyDescent="0.2">
      <c r="A46" t="s">
        <v>135</v>
      </c>
      <c r="B46">
        <v>1600</v>
      </c>
      <c r="C46">
        <v>10541</v>
      </c>
      <c r="D46">
        <v>658.8125</v>
      </c>
      <c r="E46" t="s">
        <v>20</v>
      </c>
      <c r="F46">
        <v>98</v>
      </c>
      <c r="G46">
        <v>107.56122448979592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t="s">
        <v>2047</v>
      </c>
      <c r="P46" t="s">
        <v>2053</v>
      </c>
    </row>
    <row r="47" spans="1:16" x14ac:dyDescent="0.2">
      <c r="A47" t="s">
        <v>137</v>
      </c>
      <c r="B47">
        <v>9500</v>
      </c>
      <c r="C47">
        <v>4530</v>
      </c>
      <c r="D47">
        <v>47.684210526315788</v>
      </c>
      <c r="E47" t="s">
        <v>14</v>
      </c>
      <c r="F47">
        <v>48</v>
      </c>
      <c r="G47">
        <v>94.375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t="s">
        <v>2039</v>
      </c>
      <c r="P47" t="s">
        <v>2040</v>
      </c>
    </row>
    <row r="48" spans="1:16" x14ac:dyDescent="0.2">
      <c r="A48" t="s">
        <v>139</v>
      </c>
      <c r="B48">
        <v>3700</v>
      </c>
      <c r="C48">
        <v>4247</v>
      </c>
      <c r="D48">
        <v>114.78378378378378</v>
      </c>
      <c r="E48" t="s">
        <v>20</v>
      </c>
      <c r="F48">
        <v>92</v>
      </c>
      <c r="G48">
        <v>46.163043478260867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t="s">
        <v>2035</v>
      </c>
      <c r="P48" t="s">
        <v>2036</v>
      </c>
    </row>
    <row r="49" spans="1:16" x14ac:dyDescent="0.2">
      <c r="A49" t="s">
        <v>141</v>
      </c>
      <c r="B49">
        <v>1500</v>
      </c>
      <c r="C49">
        <v>7129</v>
      </c>
      <c r="D49">
        <v>475.26666666666665</v>
      </c>
      <c r="E49" t="s">
        <v>20</v>
      </c>
      <c r="F49">
        <v>149</v>
      </c>
      <c r="G49">
        <v>47.845637583892618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t="s">
        <v>2039</v>
      </c>
      <c r="P49" t="s">
        <v>2040</v>
      </c>
    </row>
    <row r="50" spans="1:16" x14ac:dyDescent="0.2">
      <c r="A50" t="s">
        <v>143</v>
      </c>
      <c r="B50">
        <v>33300</v>
      </c>
      <c r="C50">
        <v>128862</v>
      </c>
      <c r="D50">
        <v>386.97297297297297</v>
      </c>
      <c r="E50" t="s">
        <v>20</v>
      </c>
      <c r="F50">
        <v>2431</v>
      </c>
      <c r="G50">
        <v>53.007815713698065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t="s">
        <v>2039</v>
      </c>
      <c r="P50" t="s">
        <v>2040</v>
      </c>
    </row>
    <row r="51" spans="1:16" x14ac:dyDescent="0.2">
      <c r="A51" t="s">
        <v>145</v>
      </c>
      <c r="B51">
        <v>7200</v>
      </c>
      <c r="C51">
        <v>13653</v>
      </c>
      <c r="D51">
        <v>189.625</v>
      </c>
      <c r="E51" t="s">
        <v>20</v>
      </c>
      <c r="F51">
        <v>303</v>
      </c>
      <c r="G51">
        <v>45.059405940594061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t="s">
        <v>2035</v>
      </c>
      <c r="P51" t="s">
        <v>2036</v>
      </c>
    </row>
    <row r="52" spans="1:16" x14ac:dyDescent="0.2">
      <c r="A52" t="s">
        <v>147</v>
      </c>
      <c r="B52">
        <v>100</v>
      </c>
      <c r="C52">
        <v>2</v>
      </c>
      <c r="D52">
        <v>2</v>
      </c>
      <c r="E52" t="s">
        <v>14</v>
      </c>
      <c r="F52">
        <v>1</v>
      </c>
      <c r="G52">
        <v>2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t="s">
        <v>2035</v>
      </c>
      <c r="P52" t="s">
        <v>2057</v>
      </c>
    </row>
    <row r="53" spans="1:16" x14ac:dyDescent="0.2">
      <c r="A53" t="s">
        <v>150</v>
      </c>
      <c r="B53">
        <v>158100</v>
      </c>
      <c r="C53">
        <v>145243</v>
      </c>
      <c r="D53">
        <v>91.867805186590772</v>
      </c>
      <c r="E53" t="s">
        <v>14</v>
      </c>
      <c r="F53">
        <v>1467</v>
      </c>
      <c r="G53">
        <v>99.006816632583508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t="s">
        <v>2037</v>
      </c>
      <c r="P53" t="s">
        <v>2046</v>
      </c>
    </row>
    <row r="54" spans="1:16" x14ac:dyDescent="0.2">
      <c r="A54" t="s">
        <v>152</v>
      </c>
      <c r="B54">
        <v>7200</v>
      </c>
      <c r="C54">
        <v>2459</v>
      </c>
      <c r="D54">
        <v>34.152777777777779</v>
      </c>
      <c r="E54" t="s">
        <v>14</v>
      </c>
      <c r="F54">
        <v>75</v>
      </c>
      <c r="G54">
        <v>32.786666666666669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t="s">
        <v>2039</v>
      </c>
      <c r="P54" t="s">
        <v>2040</v>
      </c>
    </row>
    <row r="55" spans="1:16" x14ac:dyDescent="0.2">
      <c r="A55" t="s">
        <v>154</v>
      </c>
      <c r="B55">
        <v>8800</v>
      </c>
      <c r="C55">
        <v>12356</v>
      </c>
      <c r="D55">
        <v>140.40909090909091</v>
      </c>
      <c r="E55" t="s">
        <v>20</v>
      </c>
      <c r="F55">
        <v>209</v>
      </c>
      <c r="G55">
        <v>59.119617224880386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t="s">
        <v>2041</v>
      </c>
      <c r="P55" t="s">
        <v>2044</v>
      </c>
    </row>
    <row r="56" spans="1:16" x14ac:dyDescent="0.2">
      <c r="A56" t="s">
        <v>156</v>
      </c>
      <c r="B56">
        <v>6000</v>
      </c>
      <c r="C56">
        <v>5392</v>
      </c>
      <c r="D56">
        <v>89.86666666666666</v>
      </c>
      <c r="E56" t="s">
        <v>14</v>
      </c>
      <c r="F56">
        <v>120</v>
      </c>
      <c r="G56">
        <v>44.93333333333333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t="s">
        <v>2037</v>
      </c>
      <c r="P56" t="s">
        <v>2046</v>
      </c>
    </row>
    <row r="57" spans="1:16" x14ac:dyDescent="0.2">
      <c r="A57" t="s">
        <v>158</v>
      </c>
      <c r="B57">
        <v>6600</v>
      </c>
      <c r="C57">
        <v>11746</v>
      </c>
      <c r="D57">
        <v>177.96969696969697</v>
      </c>
      <c r="E57" t="s">
        <v>20</v>
      </c>
      <c r="F57">
        <v>131</v>
      </c>
      <c r="G57">
        <v>89.664122137404576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t="s">
        <v>2035</v>
      </c>
      <c r="P57" t="s">
        <v>2058</v>
      </c>
    </row>
    <row r="58" spans="1:16" x14ac:dyDescent="0.2">
      <c r="A58" t="s">
        <v>161</v>
      </c>
      <c r="B58">
        <v>8000</v>
      </c>
      <c r="C58">
        <v>11493</v>
      </c>
      <c r="D58">
        <v>143.66249999999999</v>
      </c>
      <c r="E58" t="s">
        <v>20</v>
      </c>
      <c r="F58">
        <v>164</v>
      </c>
      <c r="G58">
        <v>70.079268292682926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t="s">
        <v>2037</v>
      </c>
      <c r="P58" t="s">
        <v>2046</v>
      </c>
    </row>
    <row r="59" spans="1:16" x14ac:dyDescent="0.2">
      <c r="A59" t="s">
        <v>163</v>
      </c>
      <c r="B59">
        <v>2900</v>
      </c>
      <c r="C59">
        <v>6243</v>
      </c>
      <c r="D59">
        <v>215.27586206896552</v>
      </c>
      <c r="E59" t="s">
        <v>20</v>
      </c>
      <c r="F59">
        <v>201</v>
      </c>
      <c r="G59">
        <v>31.059701492537314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t="s">
        <v>2050</v>
      </c>
      <c r="P59" t="s">
        <v>2051</v>
      </c>
    </row>
    <row r="60" spans="1:16" x14ac:dyDescent="0.2">
      <c r="A60" t="s">
        <v>165</v>
      </c>
      <c r="B60">
        <v>2700</v>
      </c>
      <c r="C60">
        <v>6132</v>
      </c>
      <c r="D60">
        <v>227.11111111111114</v>
      </c>
      <c r="E60" t="s">
        <v>20</v>
      </c>
      <c r="F60">
        <v>211</v>
      </c>
      <c r="G60">
        <v>29.061611374407583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t="s">
        <v>2039</v>
      </c>
      <c r="P60" t="s">
        <v>2040</v>
      </c>
    </row>
    <row r="61" spans="1:16" x14ac:dyDescent="0.2">
      <c r="A61" t="s">
        <v>167</v>
      </c>
      <c r="B61">
        <v>1400</v>
      </c>
      <c r="C61">
        <v>3851</v>
      </c>
      <c r="D61">
        <v>275.07142857142861</v>
      </c>
      <c r="E61" t="s">
        <v>20</v>
      </c>
      <c r="F61">
        <v>128</v>
      </c>
      <c r="G61">
        <v>30.0859375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t="s">
        <v>2039</v>
      </c>
      <c r="P61" t="s">
        <v>2040</v>
      </c>
    </row>
    <row r="62" spans="1:16" x14ac:dyDescent="0.2">
      <c r="A62" t="s">
        <v>169</v>
      </c>
      <c r="B62">
        <v>94200</v>
      </c>
      <c r="C62">
        <v>135997</v>
      </c>
      <c r="D62">
        <v>144.37048832271762</v>
      </c>
      <c r="E62" t="s">
        <v>20</v>
      </c>
      <c r="F62">
        <v>1600</v>
      </c>
      <c r="G62">
        <v>84.998125000000002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t="s">
        <v>2039</v>
      </c>
      <c r="P62" t="s">
        <v>2040</v>
      </c>
    </row>
    <row r="63" spans="1:16" x14ac:dyDescent="0.2">
      <c r="A63" t="s">
        <v>171</v>
      </c>
      <c r="B63">
        <v>199200</v>
      </c>
      <c r="C63">
        <v>184750</v>
      </c>
      <c r="D63">
        <v>92.74598393574297</v>
      </c>
      <c r="E63" t="s">
        <v>14</v>
      </c>
      <c r="F63">
        <v>2253</v>
      </c>
      <c r="G63">
        <v>82.001775410563695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t="s">
        <v>2039</v>
      </c>
      <c r="P63" t="s">
        <v>2040</v>
      </c>
    </row>
    <row r="64" spans="1:16" x14ac:dyDescent="0.2">
      <c r="A64" t="s">
        <v>173</v>
      </c>
      <c r="B64">
        <v>2000</v>
      </c>
      <c r="C64">
        <v>14452</v>
      </c>
      <c r="D64">
        <v>722.6</v>
      </c>
      <c r="E64" t="s">
        <v>20</v>
      </c>
      <c r="F64">
        <v>249</v>
      </c>
      <c r="G64">
        <v>58.040160642570278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t="s">
        <v>2037</v>
      </c>
      <c r="P64" t="s">
        <v>2038</v>
      </c>
    </row>
    <row r="65" spans="1:16" x14ac:dyDescent="0.2">
      <c r="A65" t="s">
        <v>175</v>
      </c>
      <c r="B65">
        <v>4700</v>
      </c>
      <c r="C65">
        <v>557</v>
      </c>
      <c r="D65">
        <v>11.851063829787234</v>
      </c>
      <c r="E65" t="s">
        <v>14</v>
      </c>
      <c r="F65">
        <v>5</v>
      </c>
      <c r="G65">
        <v>111.4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t="s">
        <v>2039</v>
      </c>
      <c r="P65" t="s">
        <v>2040</v>
      </c>
    </row>
    <row r="66" spans="1:16" x14ac:dyDescent="0.2">
      <c r="A66" t="s">
        <v>177</v>
      </c>
      <c r="B66">
        <v>2800</v>
      </c>
      <c r="C66">
        <v>2734</v>
      </c>
      <c r="D66">
        <v>97.642857142857139</v>
      </c>
      <c r="E66" t="s">
        <v>14</v>
      </c>
      <c r="F66">
        <v>38</v>
      </c>
      <c r="G66">
        <v>71.94736842105263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t="s">
        <v>2037</v>
      </c>
      <c r="P66" t="s">
        <v>2038</v>
      </c>
    </row>
    <row r="67" spans="1:16" x14ac:dyDescent="0.2">
      <c r="A67" t="s">
        <v>179</v>
      </c>
      <c r="B67">
        <v>6100</v>
      </c>
      <c r="C67">
        <v>14405</v>
      </c>
      <c r="D67">
        <v>236.14754098360655</v>
      </c>
      <c r="E67" t="s">
        <v>20</v>
      </c>
      <c r="F67">
        <v>236</v>
      </c>
      <c r="G67">
        <v>61.038135593220339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t="s">
        <v>2039</v>
      </c>
      <c r="P67" t="s">
        <v>2040</v>
      </c>
    </row>
    <row r="68" spans="1:16" x14ac:dyDescent="0.2">
      <c r="A68" t="s">
        <v>181</v>
      </c>
      <c r="B68">
        <v>2900</v>
      </c>
      <c r="C68">
        <v>1307</v>
      </c>
      <c r="D68">
        <v>45.068965517241381</v>
      </c>
      <c r="E68" t="s">
        <v>14</v>
      </c>
      <c r="F68">
        <v>12</v>
      </c>
      <c r="G68">
        <v>108.91666666666667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t="s">
        <v>2039</v>
      </c>
      <c r="P68" t="s">
        <v>2040</v>
      </c>
    </row>
    <row r="69" spans="1:16" x14ac:dyDescent="0.2">
      <c r="A69" t="s">
        <v>183</v>
      </c>
      <c r="B69">
        <v>72600</v>
      </c>
      <c r="C69">
        <v>117892</v>
      </c>
      <c r="D69">
        <v>162.38567493112947</v>
      </c>
      <c r="E69" t="s">
        <v>20</v>
      </c>
      <c r="F69">
        <v>4065</v>
      </c>
      <c r="G69">
        <v>29.001722017220171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t="s">
        <v>2037</v>
      </c>
      <c r="P69" t="s">
        <v>2046</v>
      </c>
    </row>
    <row r="70" spans="1:16" x14ac:dyDescent="0.2">
      <c r="A70" t="s">
        <v>185</v>
      </c>
      <c r="B70">
        <v>5700</v>
      </c>
      <c r="C70">
        <v>14508</v>
      </c>
      <c r="D70">
        <v>254.52631578947367</v>
      </c>
      <c r="E70" t="s">
        <v>20</v>
      </c>
      <c r="F70">
        <v>246</v>
      </c>
      <c r="G70">
        <v>58.975609756097562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t="s">
        <v>2039</v>
      </c>
      <c r="P70" t="s">
        <v>2040</v>
      </c>
    </row>
    <row r="71" spans="1:16" x14ac:dyDescent="0.2">
      <c r="A71" t="s">
        <v>187</v>
      </c>
      <c r="B71">
        <v>7900</v>
      </c>
      <c r="C71">
        <v>1901</v>
      </c>
      <c r="D71">
        <v>24.063291139240505</v>
      </c>
      <c r="E71" t="s">
        <v>74</v>
      </c>
      <c r="F71">
        <v>17</v>
      </c>
      <c r="G71">
        <v>111.82352941176471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t="s">
        <v>2039</v>
      </c>
      <c r="P71" t="s">
        <v>2040</v>
      </c>
    </row>
    <row r="72" spans="1:16" x14ac:dyDescent="0.2">
      <c r="A72" t="s">
        <v>189</v>
      </c>
      <c r="B72">
        <v>128000</v>
      </c>
      <c r="C72">
        <v>158389</v>
      </c>
      <c r="D72">
        <v>123.74140625000001</v>
      </c>
      <c r="E72" t="s">
        <v>20</v>
      </c>
      <c r="F72">
        <v>2475</v>
      </c>
      <c r="G72">
        <v>63.995555555555555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t="s">
        <v>2039</v>
      </c>
      <c r="P72" t="s">
        <v>2040</v>
      </c>
    </row>
    <row r="73" spans="1:16" x14ac:dyDescent="0.2">
      <c r="A73" t="s">
        <v>191</v>
      </c>
      <c r="B73">
        <v>6000</v>
      </c>
      <c r="C73">
        <v>6484</v>
      </c>
      <c r="D73">
        <v>108.06666666666666</v>
      </c>
      <c r="E73" t="s">
        <v>20</v>
      </c>
      <c r="F73">
        <v>76</v>
      </c>
      <c r="G73">
        <v>85.315789473684205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t="s">
        <v>2039</v>
      </c>
      <c r="P73" t="s">
        <v>2040</v>
      </c>
    </row>
    <row r="74" spans="1:16" x14ac:dyDescent="0.2">
      <c r="A74" t="s">
        <v>193</v>
      </c>
      <c r="B74">
        <v>600</v>
      </c>
      <c r="C74">
        <v>4022</v>
      </c>
      <c r="D74">
        <v>670.33333333333326</v>
      </c>
      <c r="E74" t="s">
        <v>20</v>
      </c>
      <c r="F74">
        <v>54</v>
      </c>
      <c r="G74">
        <v>74.481481481481481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t="s">
        <v>2041</v>
      </c>
      <c r="P74" t="s">
        <v>2049</v>
      </c>
    </row>
    <row r="75" spans="1:16" x14ac:dyDescent="0.2">
      <c r="A75" t="s">
        <v>195</v>
      </c>
      <c r="B75">
        <v>1400</v>
      </c>
      <c r="C75">
        <v>9253</v>
      </c>
      <c r="D75">
        <v>660.92857142857144</v>
      </c>
      <c r="E75" t="s">
        <v>20</v>
      </c>
      <c r="F75">
        <v>88</v>
      </c>
      <c r="G75">
        <v>105.14772727272727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t="s">
        <v>2035</v>
      </c>
      <c r="P75" t="s">
        <v>2058</v>
      </c>
    </row>
    <row r="76" spans="1:16" x14ac:dyDescent="0.2">
      <c r="A76" t="s">
        <v>197</v>
      </c>
      <c r="B76">
        <v>3900</v>
      </c>
      <c r="C76">
        <v>4776</v>
      </c>
      <c r="D76">
        <v>122.46153846153847</v>
      </c>
      <c r="E76" t="s">
        <v>20</v>
      </c>
      <c r="F76">
        <v>85</v>
      </c>
      <c r="G76">
        <v>56.188235294117646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t="s">
        <v>2035</v>
      </c>
      <c r="P76" t="s">
        <v>2057</v>
      </c>
    </row>
    <row r="77" spans="1:16" x14ac:dyDescent="0.2">
      <c r="A77" t="s">
        <v>199</v>
      </c>
      <c r="B77">
        <v>9700</v>
      </c>
      <c r="C77">
        <v>14606</v>
      </c>
      <c r="D77">
        <v>150.57731958762886</v>
      </c>
      <c r="E77" t="s">
        <v>20</v>
      </c>
      <c r="F77">
        <v>170</v>
      </c>
      <c r="G77">
        <v>85.917647058823533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t="s">
        <v>2054</v>
      </c>
      <c r="P77" t="s">
        <v>2055</v>
      </c>
    </row>
    <row r="78" spans="1:16" x14ac:dyDescent="0.2">
      <c r="A78" t="s">
        <v>201</v>
      </c>
      <c r="B78">
        <v>122900</v>
      </c>
      <c r="C78">
        <v>95993</v>
      </c>
      <c r="D78">
        <v>78.106590724165997</v>
      </c>
      <c r="E78" t="s">
        <v>14</v>
      </c>
      <c r="F78">
        <v>1684</v>
      </c>
      <c r="G78">
        <v>57.00296912114014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t="s">
        <v>2039</v>
      </c>
      <c r="P78" t="s">
        <v>2040</v>
      </c>
    </row>
    <row r="79" spans="1:16" x14ac:dyDescent="0.2">
      <c r="A79" t="s">
        <v>203</v>
      </c>
      <c r="B79">
        <v>9500</v>
      </c>
      <c r="C79">
        <v>4460</v>
      </c>
      <c r="D79">
        <v>46.94736842105263</v>
      </c>
      <c r="E79" t="s">
        <v>14</v>
      </c>
      <c r="F79">
        <v>56</v>
      </c>
      <c r="G79">
        <v>79.642857142857139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t="s">
        <v>2041</v>
      </c>
      <c r="P79" t="s">
        <v>2049</v>
      </c>
    </row>
    <row r="80" spans="1:16" x14ac:dyDescent="0.2">
      <c r="A80" t="s">
        <v>205</v>
      </c>
      <c r="B80">
        <v>4500</v>
      </c>
      <c r="C80">
        <v>13536</v>
      </c>
      <c r="D80">
        <v>300.8</v>
      </c>
      <c r="E80" t="s">
        <v>20</v>
      </c>
      <c r="F80">
        <v>330</v>
      </c>
      <c r="G80">
        <v>41.018181818181816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t="s">
        <v>2047</v>
      </c>
      <c r="P80" t="s">
        <v>2059</v>
      </c>
    </row>
    <row r="81" spans="1:16" x14ac:dyDescent="0.2">
      <c r="A81" t="s">
        <v>208</v>
      </c>
      <c r="B81">
        <v>57800</v>
      </c>
      <c r="C81">
        <v>40228</v>
      </c>
      <c r="D81">
        <v>69.598615916955026</v>
      </c>
      <c r="E81" t="s">
        <v>14</v>
      </c>
      <c r="F81">
        <v>838</v>
      </c>
      <c r="G81">
        <v>48.004773269689736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t="s">
        <v>2039</v>
      </c>
      <c r="P81" t="s">
        <v>2040</v>
      </c>
    </row>
    <row r="82" spans="1:16" x14ac:dyDescent="0.2">
      <c r="A82" t="s">
        <v>210</v>
      </c>
      <c r="B82">
        <v>1100</v>
      </c>
      <c r="C82">
        <v>7012</v>
      </c>
      <c r="D82">
        <v>637.4545454545455</v>
      </c>
      <c r="E82" t="s">
        <v>20</v>
      </c>
      <c r="F82">
        <v>127</v>
      </c>
      <c r="G82">
        <v>55.212598425196852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t="s">
        <v>2050</v>
      </c>
      <c r="P82" t="s">
        <v>2051</v>
      </c>
    </row>
    <row r="83" spans="1:16" x14ac:dyDescent="0.2">
      <c r="A83" t="s">
        <v>212</v>
      </c>
      <c r="B83">
        <v>16800</v>
      </c>
      <c r="C83">
        <v>37857</v>
      </c>
      <c r="D83">
        <v>225.33928571428569</v>
      </c>
      <c r="E83" t="s">
        <v>20</v>
      </c>
      <c r="F83">
        <v>411</v>
      </c>
      <c r="G83">
        <v>92.109489051094897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t="s">
        <v>2035</v>
      </c>
      <c r="P83" t="s">
        <v>2036</v>
      </c>
    </row>
    <row r="84" spans="1:16" x14ac:dyDescent="0.2">
      <c r="A84" t="s">
        <v>214</v>
      </c>
      <c r="B84">
        <v>1000</v>
      </c>
      <c r="C84">
        <v>14973</v>
      </c>
      <c r="D84">
        <v>1497.3000000000002</v>
      </c>
      <c r="E84" t="s">
        <v>20</v>
      </c>
      <c r="F84">
        <v>180</v>
      </c>
      <c r="G84">
        <v>83.183333333333337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t="s">
        <v>2050</v>
      </c>
      <c r="P84" t="s">
        <v>2051</v>
      </c>
    </row>
    <row r="85" spans="1:16" x14ac:dyDescent="0.2">
      <c r="A85" t="s">
        <v>216</v>
      </c>
      <c r="B85">
        <v>106400</v>
      </c>
      <c r="C85">
        <v>39996</v>
      </c>
      <c r="D85">
        <v>37.590225563909776</v>
      </c>
      <c r="E85" t="s">
        <v>14</v>
      </c>
      <c r="F85">
        <v>1000</v>
      </c>
      <c r="G85">
        <v>39.996000000000002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t="s">
        <v>2035</v>
      </c>
      <c r="P85" t="s">
        <v>2043</v>
      </c>
    </row>
    <row r="86" spans="1:16" x14ac:dyDescent="0.2">
      <c r="A86" t="s">
        <v>218</v>
      </c>
      <c r="B86">
        <v>31400</v>
      </c>
      <c r="C86">
        <v>41564</v>
      </c>
      <c r="D86">
        <v>132.36942675159236</v>
      </c>
      <c r="E86" t="s">
        <v>20</v>
      </c>
      <c r="F86">
        <v>374</v>
      </c>
      <c r="G86">
        <v>111.1336898395722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t="s">
        <v>2037</v>
      </c>
      <c r="P86" t="s">
        <v>2046</v>
      </c>
    </row>
    <row r="87" spans="1:16" x14ac:dyDescent="0.2">
      <c r="A87" t="s">
        <v>220</v>
      </c>
      <c r="B87">
        <v>4900</v>
      </c>
      <c r="C87">
        <v>6430</v>
      </c>
      <c r="D87">
        <v>131.22448979591837</v>
      </c>
      <c r="E87" t="s">
        <v>20</v>
      </c>
      <c r="F87">
        <v>71</v>
      </c>
      <c r="G87">
        <v>90.563380281690144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t="s">
        <v>2035</v>
      </c>
      <c r="P87" t="s">
        <v>2045</v>
      </c>
    </row>
    <row r="88" spans="1:16" x14ac:dyDescent="0.2">
      <c r="A88" t="s">
        <v>222</v>
      </c>
      <c r="B88">
        <v>7400</v>
      </c>
      <c r="C88">
        <v>12405</v>
      </c>
      <c r="D88">
        <v>167.63513513513513</v>
      </c>
      <c r="E88" t="s">
        <v>20</v>
      </c>
      <c r="F88">
        <v>203</v>
      </c>
      <c r="G88">
        <v>61.108374384236456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t="s">
        <v>2039</v>
      </c>
      <c r="P88" t="s">
        <v>2040</v>
      </c>
    </row>
    <row r="89" spans="1:16" x14ac:dyDescent="0.2">
      <c r="A89" t="s">
        <v>224</v>
      </c>
      <c r="B89">
        <v>198500</v>
      </c>
      <c r="C89">
        <v>123040</v>
      </c>
      <c r="D89">
        <v>61.984886649874063</v>
      </c>
      <c r="E89" t="s">
        <v>14</v>
      </c>
      <c r="F89">
        <v>1482</v>
      </c>
      <c r="G89">
        <v>83.022941970310384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t="s">
        <v>2035</v>
      </c>
      <c r="P89" t="s">
        <v>2036</v>
      </c>
    </row>
    <row r="90" spans="1:16" x14ac:dyDescent="0.2">
      <c r="A90" t="s">
        <v>226</v>
      </c>
      <c r="B90">
        <v>4800</v>
      </c>
      <c r="C90">
        <v>12516</v>
      </c>
      <c r="D90">
        <v>260.75</v>
      </c>
      <c r="E90" t="s">
        <v>20</v>
      </c>
      <c r="F90">
        <v>113</v>
      </c>
      <c r="G90">
        <v>110.76106194690266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t="s">
        <v>2047</v>
      </c>
      <c r="P90" t="s">
        <v>2059</v>
      </c>
    </row>
    <row r="91" spans="1:16" x14ac:dyDescent="0.2">
      <c r="A91" t="s">
        <v>228</v>
      </c>
      <c r="B91">
        <v>3400</v>
      </c>
      <c r="C91">
        <v>8588</v>
      </c>
      <c r="D91">
        <v>252.58823529411765</v>
      </c>
      <c r="E91" t="s">
        <v>20</v>
      </c>
      <c r="F91">
        <v>96</v>
      </c>
      <c r="G91">
        <v>89.458333333333329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t="s">
        <v>2039</v>
      </c>
      <c r="P91" t="s">
        <v>2040</v>
      </c>
    </row>
    <row r="92" spans="1:16" x14ac:dyDescent="0.2">
      <c r="A92" t="s">
        <v>230</v>
      </c>
      <c r="B92">
        <v>7800</v>
      </c>
      <c r="C92">
        <v>6132</v>
      </c>
      <c r="D92">
        <v>78.615384615384613</v>
      </c>
      <c r="E92" t="s">
        <v>14</v>
      </c>
      <c r="F92">
        <v>106</v>
      </c>
      <c r="G92">
        <v>57.849056603773583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t="s">
        <v>2039</v>
      </c>
      <c r="P92" t="s">
        <v>2040</v>
      </c>
    </row>
    <row r="93" spans="1:16" x14ac:dyDescent="0.2">
      <c r="A93" t="s">
        <v>232</v>
      </c>
      <c r="B93">
        <v>154300</v>
      </c>
      <c r="C93">
        <v>74688</v>
      </c>
      <c r="D93">
        <v>48.404406999351913</v>
      </c>
      <c r="E93" t="s">
        <v>14</v>
      </c>
      <c r="F93">
        <v>679</v>
      </c>
      <c r="G93">
        <v>109.99705449189985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t="s">
        <v>2047</v>
      </c>
      <c r="P93" t="s">
        <v>2059</v>
      </c>
    </row>
    <row r="94" spans="1:16" x14ac:dyDescent="0.2">
      <c r="A94" t="s">
        <v>234</v>
      </c>
      <c r="B94">
        <v>20000</v>
      </c>
      <c r="C94">
        <v>51775</v>
      </c>
      <c r="D94">
        <v>258.875</v>
      </c>
      <c r="E94" t="s">
        <v>20</v>
      </c>
      <c r="F94">
        <v>498</v>
      </c>
      <c r="G94">
        <v>103.96586345381526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t="s">
        <v>2050</v>
      </c>
      <c r="P94" t="s">
        <v>2051</v>
      </c>
    </row>
    <row r="95" spans="1:16" x14ac:dyDescent="0.2">
      <c r="A95" t="s">
        <v>236</v>
      </c>
      <c r="B95">
        <v>108800</v>
      </c>
      <c r="C95">
        <v>65877</v>
      </c>
      <c r="D95">
        <v>60.548713235294116</v>
      </c>
      <c r="E95" t="s">
        <v>74</v>
      </c>
      <c r="F95">
        <v>610</v>
      </c>
      <c r="G95">
        <v>107.99508196721311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t="s">
        <v>2039</v>
      </c>
      <c r="P95" t="s">
        <v>2040</v>
      </c>
    </row>
    <row r="96" spans="1:16" x14ac:dyDescent="0.2">
      <c r="A96" t="s">
        <v>238</v>
      </c>
      <c r="B96">
        <v>2900</v>
      </c>
      <c r="C96">
        <v>8807</v>
      </c>
      <c r="D96">
        <v>303.68965517241378</v>
      </c>
      <c r="E96" t="s">
        <v>20</v>
      </c>
      <c r="F96">
        <v>180</v>
      </c>
      <c r="G96">
        <v>48.927777777777777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t="s">
        <v>2037</v>
      </c>
      <c r="P96" t="s">
        <v>2038</v>
      </c>
    </row>
    <row r="97" spans="1:16" x14ac:dyDescent="0.2">
      <c r="A97" t="s">
        <v>240</v>
      </c>
      <c r="B97">
        <v>900</v>
      </c>
      <c r="C97">
        <v>1017</v>
      </c>
      <c r="D97">
        <v>112.99999999999999</v>
      </c>
      <c r="E97" t="s">
        <v>20</v>
      </c>
      <c r="F97">
        <v>27</v>
      </c>
      <c r="G97">
        <v>37.666666666666664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t="s">
        <v>2041</v>
      </c>
      <c r="P97" t="s">
        <v>2042</v>
      </c>
    </row>
    <row r="98" spans="1:16" x14ac:dyDescent="0.2">
      <c r="A98" t="s">
        <v>242</v>
      </c>
      <c r="B98">
        <v>69700</v>
      </c>
      <c r="C98">
        <v>151513</v>
      </c>
      <c r="D98">
        <v>217.37876614060258</v>
      </c>
      <c r="E98" t="s">
        <v>20</v>
      </c>
      <c r="F98">
        <v>2331</v>
      </c>
      <c r="G98">
        <v>64.999141999141997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t="s">
        <v>2039</v>
      </c>
      <c r="P98" t="s">
        <v>2040</v>
      </c>
    </row>
    <row r="99" spans="1:16" x14ac:dyDescent="0.2">
      <c r="A99" t="s">
        <v>244</v>
      </c>
      <c r="B99">
        <v>1300</v>
      </c>
      <c r="C99">
        <v>12047</v>
      </c>
      <c r="D99">
        <v>926.69230769230762</v>
      </c>
      <c r="E99" t="s">
        <v>20</v>
      </c>
      <c r="F99">
        <v>113</v>
      </c>
      <c r="G99">
        <v>106.61061946902655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t="s">
        <v>2033</v>
      </c>
      <c r="P99" t="s">
        <v>2034</v>
      </c>
    </row>
    <row r="100" spans="1:16" x14ac:dyDescent="0.2">
      <c r="A100" t="s">
        <v>246</v>
      </c>
      <c r="B100">
        <v>97800</v>
      </c>
      <c r="C100">
        <v>32951</v>
      </c>
      <c r="D100">
        <v>33.692229038854805</v>
      </c>
      <c r="E100" t="s">
        <v>14</v>
      </c>
      <c r="F100">
        <v>1220</v>
      </c>
      <c r="G100">
        <v>27.009016393442622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t="s">
        <v>2050</v>
      </c>
      <c r="P100" t="s">
        <v>2051</v>
      </c>
    </row>
    <row r="101" spans="1:16" x14ac:dyDescent="0.2">
      <c r="A101" t="s">
        <v>248</v>
      </c>
      <c r="B101">
        <v>7600</v>
      </c>
      <c r="C101">
        <v>14951</v>
      </c>
      <c r="D101">
        <v>196.7236842105263</v>
      </c>
      <c r="E101" t="s">
        <v>20</v>
      </c>
      <c r="F101">
        <v>164</v>
      </c>
      <c r="G101">
        <v>91.16463414634147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t="s">
        <v>2039</v>
      </c>
      <c r="P101" t="s">
        <v>2040</v>
      </c>
    </row>
    <row r="102" spans="1:16" x14ac:dyDescent="0.2">
      <c r="A102" t="s">
        <v>250</v>
      </c>
      <c r="B102">
        <v>100</v>
      </c>
      <c r="C102">
        <v>1</v>
      </c>
      <c r="D102">
        <v>1</v>
      </c>
      <c r="E102" t="s">
        <v>14</v>
      </c>
      <c r="F102">
        <v>1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t="s">
        <v>2039</v>
      </c>
      <c r="P102" t="s">
        <v>2040</v>
      </c>
    </row>
    <row r="103" spans="1:16" x14ac:dyDescent="0.2">
      <c r="A103" t="s">
        <v>252</v>
      </c>
      <c r="B103">
        <v>900</v>
      </c>
      <c r="C103">
        <v>9193</v>
      </c>
      <c r="D103">
        <v>1021.4444444444445</v>
      </c>
      <c r="E103" t="s">
        <v>20</v>
      </c>
      <c r="F103">
        <v>164</v>
      </c>
      <c r="G103">
        <v>56.054878048780488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t="s">
        <v>2035</v>
      </c>
      <c r="P103" t="s">
        <v>2043</v>
      </c>
    </row>
    <row r="104" spans="1:16" x14ac:dyDescent="0.2">
      <c r="A104" t="s">
        <v>254</v>
      </c>
      <c r="B104">
        <v>3700</v>
      </c>
      <c r="C104">
        <v>10422</v>
      </c>
      <c r="D104">
        <v>281.67567567567568</v>
      </c>
      <c r="E104" t="s">
        <v>20</v>
      </c>
      <c r="F104">
        <v>336</v>
      </c>
      <c r="G104">
        <v>31.017857142857142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t="s">
        <v>2037</v>
      </c>
      <c r="P104" t="s">
        <v>2046</v>
      </c>
    </row>
    <row r="105" spans="1:16" x14ac:dyDescent="0.2">
      <c r="A105" t="s">
        <v>256</v>
      </c>
      <c r="B105">
        <v>10000</v>
      </c>
      <c r="C105">
        <v>2461</v>
      </c>
      <c r="D105">
        <v>24.610000000000003</v>
      </c>
      <c r="E105" t="s">
        <v>14</v>
      </c>
      <c r="F105">
        <v>37</v>
      </c>
      <c r="G105">
        <v>66.513513513513516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t="s">
        <v>2035</v>
      </c>
      <c r="P105" t="s">
        <v>2043</v>
      </c>
    </row>
    <row r="106" spans="1:16" x14ac:dyDescent="0.2">
      <c r="A106" t="s">
        <v>258</v>
      </c>
      <c r="B106">
        <v>119200</v>
      </c>
      <c r="C106">
        <v>170623</v>
      </c>
      <c r="D106">
        <v>143.14010067114094</v>
      </c>
      <c r="E106" t="s">
        <v>20</v>
      </c>
      <c r="F106">
        <v>1917</v>
      </c>
      <c r="G106">
        <v>89.005216484089729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t="s">
        <v>2035</v>
      </c>
      <c r="P106" t="s">
        <v>2045</v>
      </c>
    </row>
    <row r="107" spans="1:16" x14ac:dyDescent="0.2">
      <c r="A107" t="s">
        <v>260</v>
      </c>
      <c r="B107">
        <v>6800</v>
      </c>
      <c r="C107">
        <v>9829</v>
      </c>
      <c r="D107">
        <v>144.54411764705884</v>
      </c>
      <c r="E107" t="s">
        <v>20</v>
      </c>
      <c r="F107">
        <v>95</v>
      </c>
      <c r="G107">
        <v>103.46315789473684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t="s">
        <v>2037</v>
      </c>
      <c r="P107" t="s">
        <v>2038</v>
      </c>
    </row>
    <row r="108" spans="1:16" x14ac:dyDescent="0.2">
      <c r="A108" t="s">
        <v>262</v>
      </c>
      <c r="B108">
        <v>3900</v>
      </c>
      <c r="C108">
        <v>14006</v>
      </c>
      <c r="D108">
        <v>359.12820512820514</v>
      </c>
      <c r="E108" t="s">
        <v>20</v>
      </c>
      <c r="F108">
        <v>147</v>
      </c>
      <c r="G108">
        <v>95.278911564625844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t="s">
        <v>2039</v>
      </c>
      <c r="P108" t="s">
        <v>2040</v>
      </c>
    </row>
    <row r="109" spans="1:16" x14ac:dyDescent="0.2">
      <c r="A109" t="s">
        <v>264</v>
      </c>
      <c r="B109">
        <v>3500</v>
      </c>
      <c r="C109">
        <v>6527</v>
      </c>
      <c r="D109">
        <v>186.48571428571427</v>
      </c>
      <c r="E109" t="s">
        <v>20</v>
      </c>
      <c r="F109">
        <v>86</v>
      </c>
      <c r="G109">
        <v>75.895348837209298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t="s">
        <v>2039</v>
      </c>
      <c r="P109" t="s">
        <v>2040</v>
      </c>
    </row>
    <row r="110" spans="1:16" x14ac:dyDescent="0.2">
      <c r="A110" t="s">
        <v>266</v>
      </c>
      <c r="B110">
        <v>1500</v>
      </c>
      <c r="C110">
        <v>8929</v>
      </c>
      <c r="D110">
        <v>595.26666666666665</v>
      </c>
      <c r="E110" t="s">
        <v>20</v>
      </c>
      <c r="F110">
        <v>83</v>
      </c>
      <c r="G110">
        <v>107.57831325301204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t="s">
        <v>2041</v>
      </c>
      <c r="P110" t="s">
        <v>2042</v>
      </c>
    </row>
    <row r="111" spans="1:16" x14ac:dyDescent="0.2">
      <c r="A111" t="s">
        <v>268</v>
      </c>
      <c r="B111">
        <v>5200</v>
      </c>
      <c r="C111">
        <v>3079</v>
      </c>
      <c r="D111">
        <v>59.21153846153846</v>
      </c>
      <c r="E111" t="s">
        <v>14</v>
      </c>
      <c r="F111">
        <v>60</v>
      </c>
      <c r="G111">
        <v>51.31666666666667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t="s">
        <v>2041</v>
      </c>
      <c r="P111" t="s">
        <v>2060</v>
      </c>
    </row>
    <row r="112" spans="1:16" x14ac:dyDescent="0.2">
      <c r="A112" t="s">
        <v>271</v>
      </c>
      <c r="B112">
        <v>142400</v>
      </c>
      <c r="C112">
        <v>21307</v>
      </c>
      <c r="D112">
        <v>14.962780898876405</v>
      </c>
      <c r="E112" t="s">
        <v>14</v>
      </c>
      <c r="F112">
        <v>296</v>
      </c>
      <c r="G112">
        <v>71.983108108108112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t="s">
        <v>2033</v>
      </c>
      <c r="P112" t="s">
        <v>2034</v>
      </c>
    </row>
    <row r="113" spans="1:16" x14ac:dyDescent="0.2">
      <c r="A113" t="s">
        <v>273</v>
      </c>
      <c r="B113">
        <v>61400</v>
      </c>
      <c r="C113">
        <v>73653</v>
      </c>
      <c r="D113">
        <v>119.95602605863192</v>
      </c>
      <c r="E113" t="s">
        <v>20</v>
      </c>
      <c r="F113">
        <v>676</v>
      </c>
      <c r="G113">
        <v>108.95414201183432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t="s">
        <v>2047</v>
      </c>
      <c r="P113" t="s">
        <v>2056</v>
      </c>
    </row>
    <row r="114" spans="1:16" x14ac:dyDescent="0.2">
      <c r="A114" t="s">
        <v>275</v>
      </c>
      <c r="B114">
        <v>4700</v>
      </c>
      <c r="C114">
        <v>12635</v>
      </c>
      <c r="D114">
        <v>268.82978723404256</v>
      </c>
      <c r="E114" t="s">
        <v>20</v>
      </c>
      <c r="F114">
        <v>361</v>
      </c>
      <c r="G114">
        <v>35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t="s">
        <v>2037</v>
      </c>
      <c r="P114" t="s">
        <v>2038</v>
      </c>
    </row>
    <row r="115" spans="1:16" x14ac:dyDescent="0.2">
      <c r="A115" t="s">
        <v>277</v>
      </c>
      <c r="B115">
        <v>3300</v>
      </c>
      <c r="C115">
        <v>12437</v>
      </c>
      <c r="D115">
        <v>376.87878787878788</v>
      </c>
      <c r="E115" t="s">
        <v>20</v>
      </c>
      <c r="F115">
        <v>131</v>
      </c>
      <c r="G115">
        <v>94.938931297709928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t="s">
        <v>2033</v>
      </c>
      <c r="P115" t="s">
        <v>2034</v>
      </c>
    </row>
    <row r="116" spans="1:16" x14ac:dyDescent="0.2">
      <c r="A116" t="s">
        <v>279</v>
      </c>
      <c r="B116">
        <v>1900</v>
      </c>
      <c r="C116">
        <v>13816</v>
      </c>
      <c r="D116">
        <v>727.15789473684208</v>
      </c>
      <c r="E116" t="s">
        <v>20</v>
      </c>
      <c r="F116">
        <v>126</v>
      </c>
      <c r="G116">
        <v>109.65079365079364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t="s">
        <v>2037</v>
      </c>
      <c r="P116" t="s">
        <v>2046</v>
      </c>
    </row>
    <row r="117" spans="1:16" x14ac:dyDescent="0.2">
      <c r="A117" t="s">
        <v>281</v>
      </c>
      <c r="B117">
        <v>166700</v>
      </c>
      <c r="C117">
        <v>145382</v>
      </c>
      <c r="D117">
        <v>87.211757648470297</v>
      </c>
      <c r="E117" t="s">
        <v>14</v>
      </c>
      <c r="F117">
        <v>3304</v>
      </c>
      <c r="G117">
        <v>44.001815980629537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t="s">
        <v>2047</v>
      </c>
      <c r="P117" t="s">
        <v>2053</v>
      </c>
    </row>
    <row r="118" spans="1:16" x14ac:dyDescent="0.2">
      <c r="A118" t="s">
        <v>283</v>
      </c>
      <c r="B118">
        <v>7200</v>
      </c>
      <c r="C118">
        <v>6336</v>
      </c>
      <c r="D118">
        <v>88</v>
      </c>
      <c r="E118" t="s">
        <v>14</v>
      </c>
      <c r="F118">
        <v>73</v>
      </c>
      <c r="G118">
        <v>86.794520547945211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t="s">
        <v>2039</v>
      </c>
      <c r="P118" t="s">
        <v>2040</v>
      </c>
    </row>
    <row r="119" spans="1:16" x14ac:dyDescent="0.2">
      <c r="A119" t="s">
        <v>285</v>
      </c>
      <c r="B119">
        <v>4900</v>
      </c>
      <c r="C119">
        <v>8523</v>
      </c>
      <c r="D119">
        <v>173.9387755102041</v>
      </c>
      <c r="E119" t="s">
        <v>20</v>
      </c>
      <c r="F119">
        <v>275</v>
      </c>
      <c r="G119">
        <v>30.992727272727272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t="s">
        <v>2041</v>
      </c>
      <c r="P119" t="s">
        <v>2060</v>
      </c>
    </row>
    <row r="120" spans="1:16" x14ac:dyDescent="0.2">
      <c r="A120" t="s">
        <v>287</v>
      </c>
      <c r="B120">
        <v>5400</v>
      </c>
      <c r="C120">
        <v>6351</v>
      </c>
      <c r="D120">
        <v>117.61111111111111</v>
      </c>
      <c r="E120" t="s">
        <v>20</v>
      </c>
      <c r="F120">
        <v>67</v>
      </c>
      <c r="G120">
        <v>94.791044776119406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t="s">
        <v>2054</v>
      </c>
      <c r="P120" t="s">
        <v>2055</v>
      </c>
    </row>
    <row r="121" spans="1:16" x14ac:dyDescent="0.2">
      <c r="A121" t="s">
        <v>289</v>
      </c>
      <c r="B121">
        <v>5000</v>
      </c>
      <c r="C121">
        <v>10748</v>
      </c>
      <c r="D121">
        <v>214.96</v>
      </c>
      <c r="E121" t="s">
        <v>20</v>
      </c>
      <c r="F121">
        <v>154</v>
      </c>
      <c r="G121">
        <v>69.79220779220779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t="s">
        <v>2041</v>
      </c>
      <c r="P121" t="s">
        <v>2042</v>
      </c>
    </row>
    <row r="122" spans="1:16" x14ac:dyDescent="0.2">
      <c r="A122" t="s">
        <v>291</v>
      </c>
      <c r="B122">
        <v>75100</v>
      </c>
      <c r="C122">
        <v>112272</v>
      </c>
      <c r="D122">
        <v>149.49667110519306</v>
      </c>
      <c r="E122" t="s">
        <v>20</v>
      </c>
      <c r="F122">
        <v>1782</v>
      </c>
      <c r="G122">
        <v>63.003367003367003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t="s">
        <v>2050</v>
      </c>
      <c r="P122" t="s">
        <v>2061</v>
      </c>
    </row>
    <row r="123" spans="1:16" x14ac:dyDescent="0.2">
      <c r="A123" t="s">
        <v>294</v>
      </c>
      <c r="B123">
        <v>45300</v>
      </c>
      <c r="C123">
        <v>99361</v>
      </c>
      <c r="D123">
        <v>219.33995584988963</v>
      </c>
      <c r="E123" t="s">
        <v>20</v>
      </c>
      <c r="F123">
        <v>903</v>
      </c>
      <c r="G123">
        <v>110.0343300110742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t="s">
        <v>2050</v>
      </c>
      <c r="P123" t="s">
        <v>2051</v>
      </c>
    </row>
    <row r="124" spans="1:16" x14ac:dyDescent="0.2">
      <c r="A124" t="s">
        <v>296</v>
      </c>
      <c r="B124">
        <v>136800</v>
      </c>
      <c r="C124">
        <v>88055</v>
      </c>
      <c r="D124">
        <v>64.367690058479525</v>
      </c>
      <c r="E124" t="s">
        <v>14</v>
      </c>
      <c r="F124">
        <v>3387</v>
      </c>
      <c r="G124">
        <v>25.997933274284026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t="s">
        <v>2047</v>
      </c>
      <c r="P124" t="s">
        <v>2053</v>
      </c>
    </row>
    <row r="125" spans="1:16" x14ac:dyDescent="0.2">
      <c r="A125" t="s">
        <v>298</v>
      </c>
      <c r="B125">
        <v>177700</v>
      </c>
      <c r="C125">
        <v>33092</v>
      </c>
      <c r="D125">
        <v>18.622397298818232</v>
      </c>
      <c r="E125" t="s">
        <v>14</v>
      </c>
      <c r="F125">
        <v>662</v>
      </c>
      <c r="G125">
        <v>49.987915407854985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t="s">
        <v>2039</v>
      </c>
      <c r="P125" t="s">
        <v>2040</v>
      </c>
    </row>
    <row r="126" spans="1:16" x14ac:dyDescent="0.2">
      <c r="A126" t="s">
        <v>300</v>
      </c>
      <c r="B126">
        <v>2600</v>
      </c>
      <c r="C126">
        <v>9562</v>
      </c>
      <c r="D126">
        <v>367.76923076923077</v>
      </c>
      <c r="E126" t="s">
        <v>20</v>
      </c>
      <c r="F126">
        <v>94</v>
      </c>
      <c r="G126">
        <v>101.72340425531915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t="s">
        <v>2054</v>
      </c>
      <c r="P126" t="s">
        <v>2055</v>
      </c>
    </row>
    <row r="127" spans="1:16" x14ac:dyDescent="0.2">
      <c r="A127" t="s">
        <v>302</v>
      </c>
      <c r="B127">
        <v>5300</v>
      </c>
      <c r="C127">
        <v>8475</v>
      </c>
      <c r="D127">
        <v>159.90566037735849</v>
      </c>
      <c r="E127" t="s">
        <v>20</v>
      </c>
      <c r="F127">
        <v>180</v>
      </c>
      <c r="G127">
        <v>47.083333333333336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t="s">
        <v>2039</v>
      </c>
      <c r="P127" t="s">
        <v>2040</v>
      </c>
    </row>
    <row r="128" spans="1:16" x14ac:dyDescent="0.2">
      <c r="A128" t="s">
        <v>304</v>
      </c>
      <c r="B128">
        <v>180200</v>
      </c>
      <c r="C128">
        <v>69617</v>
      </c>
      <c r="D128">
        <v>38.633185349611544</v>
      </c>
      <c r="E128" t="s">
        <v>14</v>
      </c>
      <c r="F128">
        <v>774</v>
      </c>
      <c r="G128">
        <v>89.944444444444443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t="s">
        <v>2039</v>
      </c>
      <c r="P128" t="s">
        <v>2040</v>
      </c>
    </row>
    <row r="129" spans="1:16" x14ac:dyDescent="0.2">
      <c r="A129" t="s">
        <v>306</v>
      </c>
      <c r="B129">
        <v>103200</v>
      </c>
      <c r="C129">
        <v>53067</v>
      </c>
      <c r="D129">
        <v>51.42151162790698</v>
      </c>
      <c r="E129" t="s">
        <v>14</v>
      </c>
      <c r="F129">
        <v>672</v>
      </c>
      <c r="G129">
        <v>78.96875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t="s">
        <v>2039</v>
      </c>
      <c r="P129" t="s">
        <v>2040</v>
      </c>
    </row>
    <row r="130" spans="1:16" x14ac:dyDescent="0.2">
      <c r="A130" t="s">
        <v>308</v>
      </c>
      <c r="B130">
        <v>70600</v>
      </c>
      <c r="C130">
        <v>42596</v>
      </c>
      <c r="D130">
        <v>60.334277620396605</v>
      </c>
      <c r="E130" t="s">
        <v>74</v>
      </c>
      <c r="F130">
        <v>532</v>
      </c>
      <c r="G130">
        <v>80.067669172932327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t="s">
        <v>2035</v>
      </c>
      <c r="P130" t="s">
        <v>2036</v>
      </c>
    </row>
    <row r="131" spans="1:16" x14ac:dyDescent="0.2">
      <c r="A131" t="s">
        <v>310</v>
      </c>
      <c r="B131">
        <v>148500</v>
      </c>
      <c r="C131">
        <v>4756</v>
      </c>
      <c r="D131">
        <v>3.202693602693603</v>
      </c>
      <c r="E131" t="s">
        <v>74</v>
      </c>
      <c r="F131">
        <v>55</v>
      </c>
      <c r="G131">
        <v>86.472727272727269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t="s">
        <v>2033</v>
      </c>
      <c r="P131" t="s">
        <v>2034</v>
      </c>
    </row>
    <row r="132" spans="1:16" x14ac:dyDescent="0.2">
      <c r="A132" t="s">
        <v>312</v>
      </c>
      <c r="B132">
        <v>9600</v>
      </c>
      <c r="C132">
        <v>14925</v>
      </c>
      <c r="D132">
        <v>155.46875</v>
      </c>
      <c r="E132" t="s">
        <v>20</v>
      </c>
      <c r="F132">
        <v>533</v>
      </c>
      <c r="G132">
        <v>28.001876172607879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t="s">
        <v>2041</v>
      </c>
      <c r="P132" t="s">
        <v>2044</v>
      </c>
    </row>
    <row r="133" spans="1:16" x14ac:dyDescent="0.2">
      <c r="A133" t="s">
        <v>314</v>
      </c>
      <c r="B133">
        <v>164700</v>
      </c>
      <c r="C133">
        <v>166116</v>
      </c>
      <c r="D133">
        <v>100.85974499089254</v>
      </c>
      <c r="E133" t="s">
        <v>20</v>
      </c>
      <c r="F133">
        <v>2443</v>
      </c>
      <c r="G133">
        <v>67.996725337699544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t="s">
        <v>2037</v>
      </c>
      <c r="P133" t="s">
        <v>2038</v>
      </c>
    </row>
    <row r="134" spans="1:16" x14ac:dyDescent="0.2">
      <c r="A134" t="s">
        <v>316</v>
      </c>
      <c r="B134">
        <v>3300</v>
      </c>
      <c r="C134">
        <v>3834</v>
      </c>
      <c r="D134">
        <v>116.18181818181819</v>
      </c>
      <c r="E134" t="s">
        <v>20</v>
      </c>
      <c r="F134">
        <v>89</v>
      </c>
      <c r="G134">
        <v>43.078651685393261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t="s">
        <v>2039</v>
      </c>
      <c r="P134" t="s">
        <v>2040</v>
      </c>
    </row>
    <row r="135" spans="1:16" x14ac:dyDescent="0.2">
      <c r="A135" t="s">
        <v>318</v>
      </c>
      <c r="B135">
        <v>4500</v>
      </c>
      <c r="C135">
        <v>13985</v>
      </c>
      <c r="D135">
        <v>310.77777777777777</v>
      </c>
      <c r="E135" t="s">
        <v>20</v>
      </c>
      <c r="F135">
        <v>159</v>
      </c>
      <c r="G135">
        <v>87.95597484276729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t="s">
        <v>2035</v>
      </c>
      <c r="P135" t="s">
        <v>2062</v>
      </c>
    </row>
    <row r="136" spans="1:16" x14ac:dyDescent="0.2">
      <c r="A136" t="s">
        <v>321</v>
      </c>
      <c r="B136">
        <v>99500</v>
      </c>
      <c r="C136">
        <v>89288</v>
      </c>
      <c r="D136">
        <v>89.73668341708543</v>
      </c>
      <c r="E136" t="s">
        <v>14</v>
      </c>
      <c r="F136">
        <v>940</v>
      </c>
      <c r="G136">
        <v>94.987234042553197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t="s">
        <v>2041</v>
      </c>
      <c r="P136" t="s">
        <v>2042</v>
      </c>
    </row>
    <row r="137" spans="1:16" x14ac:dyDescent="0.2">
      <c r="A137" t="s">
        <v>323</v>
      </c>
      <c r="B137">
        <v>7700</v>
      </c>
      <c r="C137">
        <v>5488</v>
      </c>
      <c r="D137">
        <v>71.27272727272728</v>
      </c>
      <c r="E137" t="s">
        <v>14</v>
      </c>
      <c r="F137">
        <v>117</v>
      </c>
      <c r="G137">
        <v>46.905982905982903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t="s">
        <v>2039</v>
      </c>
      <c r="P137" t="s">
        <v>2040</v>
      </c>
    </row>
    <row r="138" spans="1:16" x14ac:dyDescent="0.2">
      <c r="A138" t="s">
        <v>325</v>
      </c>
      <c r="B138">
        <v>82800</v>
      </c>
      <c r="C138">
        <v>2721</v>
      </c>
      <c r="D138">
        <v>3.2862318840579712</v>
      </c>
      <c r="E138" t="s">
        <v>74</v>
      </c>
      <c r="F138">
        <v>58</v>
      </c>
      <c r="G138">
        <v>46.913793103448278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t="s">
        <v>2041</v>
      </c>
      <c r="P138" t="s">
        <v>2044</v>
      </c>
    </row>
    <row r="139" spans="1:16" x14ac:dyDescent="0.2">
      <c r="A139" t="s">
        <v>327</v>
      </c>
      <c r="B139">
        <v>1800</v>
      </c>
      <c r="C139">
        <v>4712</v>
      </c>
      <c r="D139">
        <v>261.77777777777777</v>
      </c>
      <c r="E139" t="s">
        <v>20</v>
      </c>
      <c r="F139">
        <v>50</v>
      </c>
      <c r="G139">
        <v>94.24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t="s">
        <v>2047</v>
      </c>
      <c r="P139" t="s">
        <v>2048</v>
      </c>
    </row>
    <row r="140" spans="1:16" x14ac:dyDescent="0.2">
      <c r="A140" t="s">
        <v>329</v>
      </c>
      <c r="B140">
        <v>9600</v>
      </c>
      <c r="C140">
        <v>9216</v>
      </c>
      <c r="D140">
        <v>96</v>
      </c>
      <c r="E140" t="s">
        <v>14</v>
      </c>
      <c r="F140">
        <v>115</v>
      </c>
      <c r="G140">
        <v>80.139130434782615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t="s">
        <v>2050</v>
      </c>
      <c r="P140" t="s">
        <v>2061</v>
      </c>
    </row>
    <row r="141" spans="1:16" x14ac:dyDescent="0.2">
      <c r="A141" t="s">
        <v>331</v>
      </c>
      <c r="B141">
        <v>92100</v>
      </c>
      <c r="C141">
        <v>19246</v>
      </c>
      <c r="D141">
        <v>20.896851248642779</v>
      </c>
      <c r="E141" t="s">
        <v>14</v>
      </c>
      <c r="F141">
        <v>326</v>
      </c>
      <c r="G141">
        <v>59.036809815950917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t="s">
        <v>2037</v>
      </c>
      <c r="P141" t="s">
        <v>2046</v>
      </c>
    </row>
    <row r="142" spans="1:16" x14ac:dyDescent="0.2">
      <c r="A142" t="s">
        <v>333</v>
      </c>
      <c r="B142">
        <v>5500</v>
      </c>
      <c r="C142">
        <v>12274</v>
      </c>
      <c r="D142">
        <v>223.16363636363636</v>
      </c>
      <c r="E142" t="s">
        <v>20</v>
      </c>
      <c r="F142">
        <v>186</v>
      </c>
      <c r="G142">
        <v>65.989247311827953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t="s">
        <v>2041</v>
      </c>
      <c r="P142" t="s">
        <v>2042</v>
      </c>
    </row>
    <row r="143" spans="1:16" x14ac:dyDescent="0.2">
      <c r="A143" t="s">
        <v>335</v>
      </c>
      <c r="B143">
        <v>64300</v>
      </c>
      <c r="C143">
        <v>65323</v>
      </c>
      <c r="D143">
        <v>101.59097978227061</v>
      </c>
      <c r="E143" t="s">
        <v>20</v>
      </c>
      <c r="F143">
        <v>1071</v>
      </c>
      <c r="G143">
        <v>60.992530345471522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t="s">
        <v>2037</v>
      </c>
      <c r="P143" t="s">
        <v>2038</v>
      </c>
    </row>
    <row r="144" spans="1:16" x14ac:dyDescent="0.2">
      <c r="A144" t="s">
        <v>337</v>
      </c>
      <c r="B144">
        <v>5000</v>
      </c>
      <c r="C144">
        <v>11502</v>
      </c>
      <c r="D144">
        <v>230.03999999999996</v>
      </c>
      <c r="E144" t="s">
        <v>20</v>
      </c>
      <c r="F144">
        <v>117</v>
      </c>
      <c r="G144">
        <v>98.307692307692307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t="s">
        <v>2037</v>
      </c>
      <c r="P144" t="s">
        <v>2038</v>
      </c>
    </row>
    <row r="145" spans="1:16" x14ac:dyDescent="0.2">
      <c r="A145" t="s">
        <v>339</v>
      </c>
      <c r="B145">
        <v>5400</v>
      </c>
      <c r="C145">
        <v>7322</v>
      </c>
      <c r="D145">
        <v>135.59259259259261</v>
      </c>
      <c r="E145" t="s">
        <v>20</v>
      </c>
      <c r="F145">
        <v>70</v>
      </c>
      <c r="G145">
        <v>104.6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t="s">
        <v>2035</v>
      </c>
      <c r="P145" t="s">
        <v>2045</v>
      </c>
    </row>
    <row r="146" spans="1:16" x14ac:dyDescent="0.2">
      <c r="A146" t="s">
        <v>341</v>
      </c>
      <c r="B146">
        <v>9000</v>
      </c>
      <c r="C146">
        <v>11619</v>
      </c>
      <c r="D146">
        <v>129.1</v>
      </c>
      <c r="E146" t="s">
        <v>20</v>
      </c>
      <c r="F146">
        <v>135</v>
      </c>
      <c r="G146">
        <v>86.066666666666663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t="s">
        <v>2039</v>
      </c>
      <c r="P146" t="s">
        <v>2040</v>
      </c>
    </row>
    <row r="147" spans="1:16" x14ac:dyDescent="0.2">
      <c r="A147" t="s">
        <v>343</v>
      </c>
      <c r="B147">
        <v>25000</v>
      </c>
      <c r="C147">
        <v>59128</v>
      </c>
      <c r="D147">
        <v>236.512</v>
      </c>
      <c r="E147" t="s">
        <v>20</v>
      </c>
      <c r="F147">
        <v>768</v>
      </c>
      <c r="G147">
        <v>76.989583333333329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t="s">
        <v>2037</v>
      </c>
      <c r="P147" t="s">
        <v>2046</v>
      </c>
    </row>
    <row r="148" spans="1:16" x14ac:dyDescent="0.2">
      <c r="A148" t="s">
        <v>345</v>
      </c>
      <c r="B148">
        <v>8800</v>
      </c>
      <c r="C148">
        <v>1518</v>
      </c>
      <c r="D148">
        <v>17.25</v>
      </c>
      <c r="E148" t="s">
        <v>74</v>
      </c>
      <c r="F148">
        <v>51</v>
      </c>
      <c r="G148">
        <v>29.764705882352942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t="s">
        <v>2039</v>
      </c>
      <c r="P148" t="s">
        <v>2040</v>
      </c>
    </row>
    <row r="149" spans="1:16" x14ac:dyDescent="0.2">
      <c r="A149" t="s">
        <v>347</v>
      </c>
      <c r="B149">
        <v>8300</v>
      </c>
      <c r="C149">
        <v>9337</v>
      </c>
      <c r="D149">
        <v>112.49397590361446</v>
      </c>
      <c r="E149" t="s">
        <v>20</v>
      </c>
      <c r="F149">
        <v>199</v>
      </c>
      <c r="G149">
        <v>46.91959798994975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t="s">
        <v>2039</v>
      </c>
      <c r="P149" t="s">
        <v>2040</v>
      </c>
    </row>
    <row r="150" spans="1:16" x14ac:dyDescent="0.2">
      <c r="A150" t="s">
        <v>349</v>
      </c>
      <c r="B150">
        <v>9300</v>
      </c>
      <c r="C150">
        <v>11255</v>
      </c>
      <c r="D150">
        <v>121.02150537634408</v>
      </c>
      <c r="E150" t="s">
        <v>20</v>
      </c>
      <c r="F150">
        <v>107</v>
      </c>
      <c r="G150">
        <v>105.18691588785046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t="s">
        <v>2037</v>
      </c>
      <c r="P150" t="s">
        <v>2046</v>
      </c>
    </row>
    <row r="151" spans="1:16" x14ac:dyDescent="0.2">
      <c r="A151" t="s">
        <v>351</v>
      </c>
      <c r="B151">
        <v>6200</v>
      </c>
      <c r="C151">
        <v>13632</v>
      </c>
      <c r="D151">
        <v>219.87096774193549</v>
      </c>
      <c r="E151" t="s">
        <v>20</v>
      </c>
      <c r="F151">
        <v>195</v>
      </c>
      <c r="G151">
        <v>69.907692307692301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t="s">
        <v>2035</v>
      </c>
      <c r="P151" t="s">
        <v>2045</v>
      </c>
    </row>
    <row r="152" spans="1:16" x14ac:dyDescent="0.2">
      <c r="A152" t="s">
        <v>353</v>
      </c>
      <c r="B152">
        <v>100</v>
      </c>
      <c r="C152">
        <v>1</v>
      </c>
      <c r="D152">
        <v>1</v>
      </c>
      <c r="E152" t="s">
        <v>14</v>
      </c>
      <c r="F152">
        <v>1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t="s">
        <v>2035</v>
      </c>
      <c r="P152" t="s">
        <v>2036</v>
      </c>
    </row>
    <row r="153" spans="1:16" x14ac:dyDescent="0.2">
      <c r="A153" t="s">
        <v>355</v>
      </c>
      <c r="B153">
        <v>137200</v>
      </c>
      <c r="C153">
        <v>88037</v>
      </c>
      <c r="D153">
        <v>64.166909620991248</v>
      </c>
      <c r="E153" t="s">
        <v>14</v>
      </c>
      <c r="F153">
        <v>1467</v>
      </c>
      <c r="G153">
        <v>60.011588275391958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t="s">
        <v>2035</v>
      </c>
      <c r="P153" t="s">
        <v>2043</v>
      </c>
    </row>
    <row r="154" spans="1:16" x14ac:dyDescent="0.2">
      <c r="A154" t="s">
        <v>357</v>
      </c>
      <c r="B154">
        <v>41500</v>
      </c>
      <c r="C154">
        <v>175573</v>
      </c>
      <c r="D154">
        <v>423.06746987951806</v>
      </c>
      <c r="E154" t="s">
        <v>20</v>
      </c>
      <c r="F154">
        <v>3376</v>
      </c>
      <c r="G154">
        <v>52.006220379146917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t="s">
        <v>2035</v>
      </c>
      <c r="P154" t="s">
        <v>2045</v>
      </c>
    </row>
    <row r="155" spans="1:16" x14ac:dyDescent="0.2">
      <c r="A155" t="s">
        <v>359</v>
      </c>
      <c r="B155">
        <v>189400</v>
      </c>
      <c r="C155">
        <v>176112</v>
      </c>
      <c r="D155">
        <v>92.984160506863773</v>
      </c>
      <c r="E155" t="s">
        <v>14</v>
      </c>
      <c r="F155">
        <v>5681</v>
      </c>
      <c r="G155">
        <v>31.000176025347649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t="s">
        <v>2039</v>
      </c>
      <c r="P155" t="s">
        <v>2040</v>
      </c>
    </row>
    <row r="156" spans="1:16" x14ac:dyDescent="0.2">
      <c r="A156" t="s">
        <v>361</v>
      </c>
      <c r="B156">
        <v>171300</v>
      </c>
      <c r="C156">
        <v>100650</v>
      </c>
      <c r="D156">
        <v>58.756567425569173</v>
      </c>
      <c r="E156" t="s">
        <v>14</v>
      </c>
      <c r="F156">
        <v>1059</v>
      </c>
      <c r="G156">
        <v>95.042492917847028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t="s">
        <v>2035</v>
      </c>
      <c r="P156" t="s">
        <v>2045</v>
      </c>
    </row>
    <row r="157" spans="1:16" x14ac:dyDescent="0.2">
      <c r="A157" t="s">
        <v>363</v>
      </c>
      <c r="B157">
        <v>139500</v>
      </c>
      <c r="C157">
        <v>90706</v>
      </c>
      <c r="D157">
        <v>65.022222222222226</v>
      </c>
      <c r="E157" t="s">
        <v>14</v>
      </c>
      <c r="F157">
        <v>1194</v>
      </c>
      <c r="G157">
        <v>75.968174204355108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t="s">
        <v>2039</v>
      </c>
      <c r="P157" t="s">
        <v>2040</v>
      </c>
    </row>
    <row r="158" spans="1:16" x14ac:dyDescent="0.2">
      <c r="A158" t="s">
        <v>365</v>
      </c>
      <c r="B158">
        <v>36400</v>
      </c>
      <c r="C158">
        <v>26914</v>
      </c>
      <c r="D158">
        <v>73.939560439560438</v>
      </c>
      <c r="E158" t="s">
        <v>74</v>
      </c>
      <c r="F158">
        <v>379</v>
      </c>
      <c r="G158">
        <v>71.013192612137203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t="s">
        <v>2035</v>
      </c>
      <c r="P158" t="s">
        <v>2036</v>
      </c>
    </row>
    <row r="159" spans="1:16" x14ac:dyDescent="0.2">
      <c r="A159" t="s">
        <v>367</v>
      </c>
      <c r="B159">
        <v>4200</v>
      </c>
      <c r="C159">
        <v>2212</v>
      </c>
      <c r="D159">
        <v>52.666666666666664</v>
      </c>
      <c r="E159" t="s">
        <v>14</v>
      </c>
      <c r="F159">
        <v>30</v>
      </c>
      <c r="G159">
        <v>73.733333333333334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t="s">
        <v>2054</v>
      </c>
      <c r="P159" t="s">
        <v>2055</v>
      </c>
    </row>
    <row r="160" spans="1:16" x14ac:dyDescent="0.2">
      <c r="A160" t="s">
        <v>369</v>
      </c>
      <c r="B160">
        <v>2100</v>
      </c>
      <c r="C160">
        <v>4640</v>
      </c>
      <c r="D160">
        <v>220.95238095238096</v>
      </c>
      <c r="E160" t="s">
        <v>20</v>
      </c>
      <c r="F160">
        <v>41</v>
      </c>
      <c r="G160">
        <v>113.17073170731707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t="s">
        <v>2035</v>
      </c>
      <c r="P160" t="s">
        <v>2036</v>
      </c>
    </row>
    <row r="161" spans="1:16" x14ac:dyDescent="0.2">
      <c r="A161" t="s">
        <v>371</v>
      </c>
      <c r="B161">
        <v>191200</v>
      </c>
      <c r="C161">
        <v>191222</v>
      </c>
      <c r="D161">
        <v>100.01150627615063</v>
      </c>
      <c r="E161" t="s">
        <v>20</v>
      </c>
      <c r="F161">
        <v>1821</v>
      </c>
      <c r="G161">
        <v>105.00933552992861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t="s">
        <v>2039</v>
      </c>
      <c r="P161" t="s">
        <v>2040</v>
      </c>
    </row>
    <row r="162" spans="1:16" x14ac:dyDescent="0.2">
      <c r="A162" t="s">
        <v>373</v>
      </c>
      <c r="B162">
        <v>8000</v>
      </c>
      <c r="C162">
        <v>12985</v>
      </c>
      <c r="D162">
        <v>162.3125</v>
      </c>
      <c r="E162" t="s">
        <v>20</v>
      </c>
      <c r="F162">
        <v>164</v>
      </c>
      <c r="G162">
        <v>79.176829268292678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t="s">
        <v>2037</v>
      </c>
      <c r="P162" t="s">
        <v>2046</v>
      </c>
    </row>
    <row r="163" spans="1:16" x14ac:dyDescent="0.2">
      <c r="A163" t="s">
        <v>375</v>
      </c>
      <c r="B163">
        <v>5500</v>
      </c>
      <c r="C163">
        <v>4300</v>
      </c>
      <c r="D163">
        <v>78.181818181818187</v>
      </c>
      <c r="E163" t="s">
        <v>14</v>
      </c>
      <c r="F163">
        <v>75</v>
      </c>
      <c r="G163">
        <v>57.333333333333336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t="s">
        <v>2037</v>
      </c>
      <c r="P163" t="s">
        <v>2038</v>
      </c>
    </row>
    <row r="164" spans="1:16" x14ac:dyDescent="0.2">
      <c r="A164" t="s">
        <v>377</v>
      </c>
      <c r="B164">
        <v>6100</v>
      </c>
      <c r="C164">
        <v>9134</v>
      </c>
      <c r="D164">
        <v>149.73770491803279</v>
      </c>
      <c r="E164" t="s">
        <v>20</v>
      </c>
      <c r="F164">
        <v>157</v>
      </c>
      <c r="G164">
        <v>58.178343949044589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t="s">
        <v>2035</v>
      </c>
      <c r="P164" t="s">
        <v>2036</v>
      </c>
    </row>
    <row r="165" spans="1:16" x14ac:dyDescent="0.2">
      <c r="A165" t="s">
        <v>379</v>
      </c>
      <c r="B165">
        <v>3500</v>
      </c>
      <c r="C165">
        <v>8864</v>
      </c>
      <c r="D165">
        <v>253.25714285714284</v>
      </c>
      <c r="E165" t="s">
        <v>20</v>
      </c>
      <c r="F165">
        <v>246</v>
      </c>
      <c r="G165">
        <v>36.032520325203251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t="s">
        <v>2054</v>
      </c>
      <c r="P165" t="s">
        <v>2055</v>
      </c>
    </row>
    <row r="166" spans="1:16" x14ac:dyDescent="0.2">
      <c r="A166" t="s">
        <v>381</v>
      </c>
      <c r="B166">
        <v>150500</v>
      </c>
      <c r="C166">
        <v>150755</v>
      </c>
      <c r="D166">
        <v>100.16943521594683</v>
      </c>
      <c r="E166" t="s">
        <v>20</v>
      </c>
      <c r="F166">
        <v>1396</v>
      </c>
      <c r="G166">
        <v>107.99068767908309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t="s">
        <v>2039</v>
      </c>
      <c r="P166" t="s">
        <v>2040</v>
      </c>
    </row>
    <row r="167" spans="1:16" x14ac:dyDescent="0.2">
      <c r="A167" t="s">
        <v>383</v>
      </c>
      <c r="B167">
        <v>90400</v>
      </c>
      <c r="C167">
        <v>110279</v>
      </c>
      <c r="D167">
        <v>121.99004424778761</v>
      </c>
      <c r="E167" t="s">
        <v>20</v>
      </c>
      <c r="F167">
        <v>2506</v>
      </c>
      <c r="G167">
        <v>44.005985634477256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t="s">
        <v>2037</v>
      </c>
      <c r="P167" t="s">
        <v>2038</v>
      </c>
    </row>
    <row r="168" spans="1:16" x14ac:dyDescent="0.2">
      <c r="A168" t="s">
        <v>385</v>
      </c>
      <c r="B168">
        <v>9800</v>
      </c>
      <c r="C168">
        <v>13439</v>
      </c>
      <c r="D168">
        <v>137.13265306122449</v>
      </c>
      <c r="E168" t="s">
        <v>20</v>
      </c>
      <c r="F168">
        <v>244</v>
      </c>
      <c r="G168">
        <v>55.077868852459019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t="s">
        <v>2054</v>
      </c>
      <c r="P168" t="s">
        <v>2055</v>
      </c>
    </row>
    <row r="169" spans="1:16" x14ac:dyDescent="0.2">
      <c r="A169" t="s">
        <v>387</v>
      </c>
      <c r="B169">
        <v>2600</v>
      </c>
      <c r="C169">
        <v>10804</v>
      </c>
      <c r="D169">
        <v>415.53846153846149</v>
      </c>
      <c r="E169" t="s">
        <v>20</v>
      </c>
      <c r="F169">
        <v>146</v>
      </c>
      <c r="G169">
        <v>74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t="s">
        <v>2039</v>
      </c>
      <c r="P169" t="s">
        <v>2040</v>
      </c>
    </row>
    <row r="170" spans="1:16" x14ac:dyDescent="0.2">
      <c r="A170" t="s">
        <v>389</v>
      </c>
      <c r="B170">
        <v>128100</v>
      </c>
      <c r="C170">
        <v>40107</v>
      </c>
      <c r="D170">
        <v>31.30913348946136</v>
      </c>
      <c r="E170" t="s">
        <v>14</v>
      </c>
      <c r="F170">
        <v>955</v>
      </c>
      <c r="G170">
        <v>41.996858638743454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t="s">
        <v>2035</v>
      </c>
      <c r="P170" t="s">
        <v>2045</v>
      </c>
    </row>
    <row r="171" spans="1:16" x14ac:dyDescent="0.2">
      <c r="A171" t="s">
        <v>391</v>
      </c>
      <c r="B171">
        <v>23300</v>
      </c>
      <c r="C171">
        <v>98811</v>
      </c>
      <c r="D171">
        <v>424.08154506437768</v>
      </c>
      <c r="E171" t="s">
        <v>20</v>
      </c>
      <c r="F171">
        <v>1267</v>
      </c>
      <c r="G171">
        <v>77.988161010260455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t="s">
        <v>2041</v>
      </c>
      <c r="P171" t="s">
        <v>2052</v>
      </c>
    </row>
    <row r="172" spans="1:16" x14ac:dyDescent="0.2">
      <c r="A172" t="s">
        <v>393</v>
      </c>
      <c r="B172">
        <v>188100</v>
      </c>
      <c r="C172">
        <v>5528</v>
      </c>
      <c r="D172">
        <v>2.93886230728336</v>
      </c>
      <c r="E172" t="s">
        <v>14</v>
      </c>
      <c r="F172">
        <v>67</v>
      </c>
      <c r="G172">
        <v>82.507462686567166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t="s">
        <v>2035</v>
      </c>
      <c r="P172" t="s">
        <v>2045</v>
      </c>
    </row>
    <row r="173" spans="1:16" x14ac:dyDescent="0.2">
      <c r="A173" t="s">
        <v>395</v>
      </c>
      <c r="B173">
        <v>4900</v>
      </c>
      <c r="C173">
        <v>521</v>
      </c>
      <c r="D173">
        <v>10.63265306122449</v>
      </c>
      <c r="E173" t="s">
        <v>14</v>
      </c>
      <c r="F173">
        <v>5</v>
      </c>
      <c r="G173">
        <v>104.2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t="s">
        <v>2047</v>
      </c>
      <c r="P173" t="s">
        <v>2059</v>
      </c>
    </row>
    <row r="174" spans="1:16" x14ac:dyDescent="0.2">
      <c r="A174" t="s">
        <v>397</v>
      </c>
      <c r="B174">
        <v>800</v>
      </c>
      <c r="C174">
        <v>663</v>
      </c>
      <c r="D174">
        <v>82.875</v>
      </c>
      <c r="E174" t="s">
        <v>14</v>
      </c>
      <c r="F174">
        <v>26</v>
      </c>
      <c r="G174">
        <v>25.5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t="s">
        <v>2041</v>
      </c>
      <c r="P174" t="s">
        <v>2042</v>
      </c>
    </row>
    <row r="175" spans="1:16" x14ac:dyDescent="0.2">
      <c r="A175" t="s">
        <v>399</v>
      </c>
      <c r="B175">
        <v>96700</v>
      </c>
      <c r="C175">
        <v>157635</v>
      </c>
      <c r="D175">
        <v>163.01447776628748</v>
      </c>
      <c r="E175" t="s">
        <v>20</v>
      </c>
      <c r="F175">
        <v>1561</v>
      </c>
      <c r="G175">
        <v>100.98334401024984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t="s">
        <v>2039</v>
      </c>
      <c r="P175" t="s">
        <v>2040</v>
      </c>
    </row>
    <row r="176" spans="1:16" x14ac:dyDescent="0.2">
      <c r="A176" t="s">
        <v>401</v>
      </c>
      <c r="B176">
        <v>600</v>
      </c>
      <c r="C176">
        <v>5368</v>
      </c>
      <c r="D176">
        <v>894.66666666666674</v>
      </c>
      <c r="E176" t="s">
        <v>20</v>
      </c>
      <c r="F176">
        <v>48</v>
      </c>
      <c r="G176">
        <v>111.83333333333333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t="s">
        <v>2037</v>
      </c>
      <c r="P176" t="s">
        <v>2046</v>
      </c>
    </row>
    <row r="177" spans="1:16" x14ac:dyDescent="0.2">
      <c r="A177" t="s">
        <v>403</v>
      </c>
      <c r="B177">
        <v>181200</v>
      </c>
      <c r="C177">
        <v>47459</v>
      </c>
      <c r="D177">
        <v>26.191501103752756</v>
      </c>
      <c r="E177" t="s">
        <v>14</v>
      </c>
      <c r="F177">
        <v>1130</v>
      </c>
      <c r="G177">
        <v>41.999115044247787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t="s">
        <v>2039</v>
      </c>
      <c r="P177" t="s">
        <v>2040</v>
      </c>
    </row>
    <row r="178" spans="1:16" x14ac:dyDescent="0.2">
      <c r="A178" t="s">
        <v>405</v>
      </c>
      <c r="B178">
        <v>115000</v>
      </c>
      <c r="C178">
        <v>86060</v>
      </c>
      <c r="D178">
        <v>74.834782608695647</v>
      </c>
      <c r="E178" t="s">
        <v>14</v>
      </c>
      <c r="F178">
        <v>782</v>
      </c>
      <c r="G178">
        <v>110.05115089514067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t="s">
        <v>2039</v>
      </c>
      <c r="P178" t="s">
        <v>2040</v>
      </c>
    </row>
    <row r="179" spans="1:16" x14ac:dyDescent="0.2">
      <c r="A179" t="s">
        <v>407</v>
      </c>
      <c r="B179">
        <v>38800</v>
      </c>
      <c r="C179">
        <v>161593</v>
      </c>
      <c r="D179">
        <v>416.47680412371136</v>
      </c>
      <c r="E179" t="s">
        <v>20</v>
      </c>
      <c r="F179">
        <v>2739</v>
      </c>
      <c r="G179">
        <v>58.997079225994888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t="s">
        <v>2039</v>
      </c>
      <c r="P179" t="s">
        <v>2040</v>
      </c>
    </row>
    <row r="180" spans="1:16" x14ac:dyDescent="0.2">
      <c r="A180" t="s">
        <v>409</v>
      </c>
      <c r="B180">
        <v>7200</v>
      </c>
      <c r="C180">
        <v>6927</v>
      </c>
      <c r="D180">
        <v>96.208333333333329</v>
      </c>
      <c r="E180" t="s">
        <v>14</v>
      </c>
      <c r="F180">
        <v>210</v>
      </c>
      <c r="G180">
        <v>32.985714285714288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t="s">
        <v>2033</v>
      </c>
      <c r="P180" t="s">
        <v>2034</v>
      </c>
    </row>
    <row r="181" spans="1:16" x14ac:dyDescent="0.2">
      <c r="A181" t="s">
        <v>411</v>
      </c>
      <c r="B181">
        <v>44500</v>
      </c>
      <c r="C181">
        <v>159185</v>
      </c>
      <c r="D181">
        <v>357.71910112359546</v>
      </c>
      <c r="E181" t="s">
        <v>20</v>
      </c>
      <c r="F181">
        <v>3537</v>
      </c>
      <c r="G181">
        <v>45.005654509471306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t="s">
        <v>2039</v>
      </c>
      <c r="P181" t="s">
        <v>2040</v>
      </c>
    </row>
    <row r="182" spans="1:16" x14ac:dyDescent="0.2">
      <c r="A182" t="s">
        <v>413</v>
      </c>
      <c r="B182">
        <v>56000</v>
      </c>
      <c r="C182">
        <v>172736</v>
      </c>
      <c r="D182">
        <v>308.45714285714286</v>
      </c>
      <c r="E182" t="s">
        <v>20</v>
      </c>
      <c r="F182">
        <v>2107</v>
      </c>
      <c r="G182">
        <v>81.98196487897485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t="s">
        <v>2037</v>
      </c>
      <c r="P182" t="s">
        <v>2046</v>
      </c>
    </row>
    <row r="183" spans="1:16" x14ac:dyDescent="0.2">
      <c r="A183" t="s">
        <v>415</v>
      </c>
      <c r="B183">
        <v>8600</v>
      </c>
      <c r="C183">
        <v>5315</v>
      </c>
      <c r="D183">
        <v>61.802325581395344</v>
      </c>
      <c r="E183" t="s">
        <v>14</v>
      </c>
      <c r="F183">
        <v>136</v>
      </c>
      <c r="G183">
        <v>39.080882352941174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t="s">
        <v>2037</v>
      </c>
      <c r="P183" t="s">
        <v>2038</v>
      </c>
    </row>
    <row r="184" spans="1:16" x14ac:dyDescent="0.2">
      <c r="A184" t="s">
        <v>417</v>
      </c>
      <c r="B184">
        <v>27100</v>
      </c>
      <c r="C184">
        <v>195750</v>
      </c>
      <c r="D184">
        <v>722.32472324723244</v>
      </c>
      <c r="E184" t="s">
        <v>20</v>
      </c>
      <c r="F184">
        <v>3318</v>
      </c>
      <c r="G184">
        <v>58.996383363471971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t="s">
        <v>2039</v>
      </c>
      <c r="P184" t="s">
        <v>2040</v>
      </c>
    </row>
    <row r="185" spans="1:16" x14ac:dyDescent="0.2">
      <c r="A185" t="s">
        <v>419</v>
      </c>
      <c r="B185">
        <v>5100</v>
      </c>
      <c r="C185">
        <v>3525</v>
      </c>
      <c r="D185">
        <v>69.117647058823522</v>
      </c>
      <c r="E185" t="s">
        <v>14</v>
      </c>
      <c r="F185">
        <v>86</v>
      </c>
      <c r="G185">
        <v>40.988372093023258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t="s">
        <v>2035</v>
      </c>
      <c r="P185" t="s">
        <v>2036</v>
      </c>
    </row>
    <row r="186" spans="1:16" x14ac:dyDescent="0.2">
      <c r="A186" t="s">
        <v>421</v>
      </c>
      <c r="B186">
        <v>3600</v>
      </c>
      <c r="C186">
        <v>10550</v>
      </c>
      <c r="D186">
        <v>293.05555555555554</v>
      </c>
      <c r="E186" t="s">
        <v>20</v>
      </c>
      <c r="F186">
        <v>340</v>
      </c>
      <c r="G186">
        <v>31.029411764705884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t="s">
        <v>2039</v>
      </c>
      <c r="P186" t="s">
        <v>2040</v>
      </c>
    </row>
    <row r="187" spans="1:16" x14ac:dyDescent="0.2">
      <c r="A187" t="s">
        <v>423</v>
      </c>
      <c r="B187">
        <v>1000</v>
      </c>
      <c r="C187">
        <v>718</v>
      </c>
      <c r="D187">
        <v>71.8</v>
      </c>
      <c r="E187" t="s">
        <v>14</v>
      </c>
      <c r="F187">
        <v>19</v>
      </c>
      <c r="G187">
        <v>37.789473684210527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t="s">
        <v>2041</v>
      </c>
      <c r="P187" t="s">
        <v>2060</v>
      </c>
    </row>
    <row r="188" spans="1:16" x14ac:dyDescent="0.2">
      <c r="A188" t="s">
        <v>425</v>
      </c>
      <c r="B188">
        <v>88800</v>
      </c>
      <c r="C188">
        <v>28358</v>
      </c>
      <c r="D188">
        <v>31.934684684684683</v>
      </c>
      <c r="E188" t="s">
        <v>14</v>
      </c>
      <c r="F188">
        <v>886</v>
      </c>
      <c r="G188">
        <v>32.006772009029348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t="s">
        <v>2039</v>
      </c>
      <c r="P188" t="s">
        <v>2040</v>
      </c>
    </row>
    <row r="189" spans="1:16" x14ac:dyDescent="0.2">
      <c r="A189" t="s">
        <v>427</v>
      </c>
      <c r="B189">
        <v>60200</v>
      </c>
      <c r="C189">
        <v>138384</v>
      </c>
      <c r="D189">
        <v>229.87375415282392</v>
      </c>
      <c r="E189" t="s">
        <v>20</v>
      </c>
      <c r="F189">
        <v>1442</v>
      </c>
      <c r="G189">
        <v>95.966712898751737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t="s">
        <v>2041</v>
      </c>
      <c r="P189" t="s">
        <v>2052</v>
      </c>
    </row>
    <row r="190" spans="1:16" x14ac:dyDescent="0.2">
      <c r="A190" t="s">
        <v>429</v>
      </c>
      <c r="B190">
        <v>8200</v>
      </c>
      <c r="C190">
        <v>2625</v>
      </c>
      <c r="D190">
        <v>32.012195121951223</v>
      </c>
      <c r="E190" t="s">
        <v>14</v>
      </c>
      <c r="F190">
        <v>35</v>
      </c>
      <c r="G190">
        <v>75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t="s">
        <v>2039</v>
      </c>
      <c r="P190" t="s">
        <v>2040</v>
      </c>
    </row>
    <row r="191" spans="1:16" x14ac:dyDescent="0.2">
      <c r="A191" t="s">
        <v>431</v>
      </c>
      <c r="B191">
        <v>191300</v>
      </c>
      <c r="C191">
        <v>45004</v>
      </c>
      <c r="D191">
        <v>23.525352848928385</v>
      </c>
      <c r="E191" t="s">
        <v>74</v>
      </c>
      <c r="F191">
        <v>441</v>
      </c>
      <c r="G191">
        <v>102.0498866213152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t="s">
        <v>2039</v>
      </c>
      <c r="P191" t="s">
        <v>2040</v>
      </c>
    </row>
    <row r="192" spans="1:16" x14ac:dyDescent="0.2">
      <c r="A192" t="s">
        <v>433</v>
      </c>
      <c r="B192">
        <v>3700</v>
      </c>
      <c r="C192">
        <v>2538</v>
      </c>
      <c r="D192">
        <v>68.594594594594597</v>
      </c>
      <c r="E192" t="s">
        <v>14</v>
      </c>
      <c r="F192">
        <v>24</v>
      </c>
      <c r="G192">
        <v>105.75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t="s">
        <v>2039</v>
      </c>
      <c r="P192" t="s">
        <v>2040</v>
      </c>
    </row>
    <row r="193" spans="1:16" x14ac:dyDescent="0.2">
      <c r="A193" t="s">
        <v>435</v>
      </c>
      <c r="B193">
        <v>8400</v>
      </c>
      <c r="C193">
        <v>3188</v>
      </c>
      <c r="D193">
        <v>37.952380952380956</v>
      </c>
      <c r="E193" t="s">
        <v>14</v>
      </c>
      <c r="F193">
        <v>86</v>
      </c>
      <c r="G193">
        <v>37.069767441860463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t="s">
        <v>2039</v>
      </c>
      <c r="P193" t="s">
        <v>2040</v>
      </c>
    </row>
    <row r="194" spans="1:16" x14ac:dyDescent="0.2">
      <c r="A194" t="s">
        <v>437</v>
      </c>
      <c r="B194">
        <v>42600</v>
      </c>
      <c r="C194">
        <v>8517</v>
      </c>
      <c r="D194">
        <v>19.992957746478872</v>
      </c>
      <c r="E194" t="s">
        <v>14</v>
      </c>
      <c r="F194">
        <v>243</v>
      </c>
      <c r="G194">
        <v>35.049382716049379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t="s">
        <v>2035</v>
      </c>
      <c r="P194" t="s">
        <v>2036</v>
      </c>
    </row>
    <row r="195" spans="1:16" x14ac:dyDescent="0.2">
      <c r="A195" t="s">
        <v>439</v>
      </c>
      <c r="B195">
        <v>6600</v>
      </c>
      <c r="C195">
        <v>3012</v>
      </c>
      <c r="D195">
        <v>45.636363636363633</v>
      </c>
      <c r="E195" t="s">
        <v>14</v>
      </c>
      <c r="F195">
        <v>65</v>
      </c>
      <c r="G195">
        <v>46.338461538461537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t="s">
        <v>2035</v>
      </c>
      <c r="P195" t="s">
        <v>2045</v>
      </c>
    </row>
    <row r="196" spans="1:16" x14ac:dyDescent="0.2">
      <c r="A196" t="s">
        <v>441</v>
      </c>
      <c r="B196">
        <v>7100</v>
      </c>
      <c r="C196">
        <v>8716</v>
      </c>
      <c r="D196">
        <v>122.7605633802817</v>
      </c>
      <c r="E196" t="s">
        <v>20</v>
      </c>
      <c r="F196">
        <v>126</v>
      </c>
      <c r="G196">
        <v>69.174603174603178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t="s">
        <v>2035</v>
      </c>
      <c r="P196" t="s">
        <v>2057</v>
      </c>
    </row>
    <row r="197" spans="1:16" x14ac:dyDescent="0.2">
      <c r="A197" t="s">
        <v>443</v>
      </c>
      <c r="B197">
        <v>15800</v>
      </c>
      <c r="C197">
        <v>57157</v>
      </c>
      <c r="D197">
        <v>361.75316455696202</v>
      </c>
      <c r="E197" t="s">
        <v>20</v>
      </c>
      <c r="F197">
        <v>524</v>
      </c>
      <c r="G197">
        <v>109.07824427480917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t="s">
        <v>2035</v>
      </c>
      <c r="P197" t="s">
        <v>2043</v>
      </c>
    </row>
    <row r="198" spans="1:16" x14ac:dyDescent="0.2">
      <c r="A198" t="s">
        <v>445</v>
      </c>
      <c r="B198">
        <v>8200</v>
      </c>
      <c r="C198">
        <v>5178</v>
      </c>
      <c r="D198">
        <v>63.146341463414636</v>
      </c>
      <c r="E198" t="s">
        <v>14</v>
      </c>
      <c r="F198">
        <v>100</v>
      </c>
      <c r="G198">
        <v>51.78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t="s">
        <v>2037</v>
      </c>
      <c r="P198" t="s">
        <v>2046</v>
      </c>
    </row>
    <row r="199" spans="1:16" x14ac:dyDescent="0.2">
      <c r="A199" t="s">
        <v>447</v>
      </c>
      <c r="B199">
        <v>54700</v>
      </c>
      <c r="C199">
        <v>163118</v>
      </c>
      <c r="D199">
        <v>298.20475319926874</v>
      </c>
      <c r="E199" t="s">
        <v>20</v>
      </c>
      <c r="F199">
        <v>1989</v>
      </c>
      <c r="G199">
        <v>82.010055304172951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t="s">
        <v>2041</v>
      </c>
      <c r="P199" t="s">
        <v>2044</v>
      </c>
    </row>
    <row r="200" spans="1:16" x14ac:dyDescent="0.2">
      <c r="A200" t="s">
        <v>449</v>
      </c>
      <c r="B200">
        <v>63200</v>
      </c>
      <c r="C200">
        <v>6041</v>
      </c>
      <c r="D200">
        <v>9.5585443037974684</v>
      </c>
      <c r="E200" t="s">
        <v>14</v>
      </c>
      <c r="F200">
        <v>168</v>
      </c>
      <c r="G200">
        <v>35.958333333333336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t="s">
        <v>2035</v>
      </c>
      <c r="P200" t="s">
        <v>2043</v>
      </c>
    </row>
    <row r="201" spans="1:16" x14ac:dyDescent="0.2">
      <c r="A201" t="s">
        <v>451</v>
      </c>
      <c r="B201">
        <v>1800</v>
      </c>
      <c r="C201">
        <v>968</v>
      </c>
      <c r="D201">
        <v>53.777777777777779</v>
      </c>
      <c r="E201" t="s">
        <v>14</v>
      </c>
      <c r="F201">
        <v>13</v>
      </c>
      <c r="G201">
        <v>74.461538461538467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t="s">
        <v>2035</v>
      </c>
      <c r="P201" t="s">
        <v>2036</v>
      </c>
    </row>
    <row r="202" spans="1:16" x14ac:dyDescent="0.2">
      <c r="A202" t="s">
        <v>453</v>
      </c>
      <c r="B202">
        <v>100</v>
      </c>
      <c r="C202">
        <v>2</v>
      </c>
      <c r="D202">
        <v>2</v>
      </c>
      <c r="E202" t="s">
        <v>14</v>
      </c>
      <c r="F202">
        <v>1</v>
      </c>
      <c r="G202">
        <v>2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t="s">
        <v>2039</v>
      </c>
      <c r="P202" t="s">
        <v>2040</v>
      </c>
    </row>
    <row r="203" spans="1:16" x14ac:dyDescent="0.2">
      <c r="A203" t="s">
        <v>455</v>
      </c>
      <c r="B203">
        <v>2100</v>
      </c>
      <c r="C203">
        <v>14305</v>
      </c>
      <c r="D203">
        <v>681.19047619047615</v>
      </c>
      <c r="E203" t="s">
        <v>20</v>
      </c>
      <c r="F203">
        <v>157</v>
      </c>
      <c r="G203">
        <v>91.114649681528661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t="s">
        <v>2037</v>
      </c>
      <c r="P203" t="s">
        <v>2038</v>
      </c>
    </row>
    <row r="204" spans="1:16" x14ac:dyDescent="0.2">
      <c r="A204" t="s">
        <v>457</v>
      </c>
      <c r="B204">
        <v>8300</v>
      </c>
      <c r="C204">
        <v>6543</v>
      </c>
      <c r="D204">
        <v>78.831325301204828</v>
      </c>
      <c r="E204" t="s">
        <v>74</v>
      </c>
      <c r="F204">
        <v>82</v>
      </c>
      <c r="G204">
        <v>79.792682926829272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t="s">
        <v>2033</v>
      </c>
      <c r="P204" t="s">
        <v>2034</v>
      </c>
    </row>
    <row r="205" spans="1:16" x14ac:dyDescent="0.2">
      <c r="A205" t="s">
        <v>459</v>
      </c>
      <c r="B205">
        <v>143900</v>
      </c>
      <c r="C205">
        <v>193413</v>
      </c>
      <c r="D205">
        <v>134.40792216817235</v>
      </c>
      <c r="E205" t="s">
        <v>20</v>
      </c>
      <c r="F205">
        <v>4498</v>
      </c>
      <c r="G205">
        <v>42.999777678968428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t="s">
        <v>2039</v>
      </c>
      <c r="P205" t="s">
        <v>2040</v>
      </c>
    </row>
    <row r="206" spans="1:16" x14ac:dyDescent="0.2">
      <c r="A206" t="s">
        <v>461</v>
      </c>
      <c r="B206">
        <v>75000</v>
      </c>
      <c r="C206">
        <v>2529</v>
      </c>
      <c r="D206">
        <v>3.3719999999999999</v>
      </c>
      <c r="E206" t="s">
        <v>14</v>
      </c>
      <c r="F206">
        <v>40</v>
      </c>
      <c r="G206">
        <v>63.225000000000001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t="s">
        <v>2035</v>
      </c>
      <c r="P206" t="s">
        <v>2058</v>
      </c>
    </row>
    <row r="207" spans="1:16" x14ac:dyDescent="0.2">
      <c r="A207" t="s">
        <v>463</v>
      </c>
      <c r="B207">
        <v>1300</v>
      </c>
      <c r="C207">
        <v>5614</v>
      </c>
      <c r="D207">
        <v>431.84615384615387</v>
      </c>
      <c r="E207" t="s">
        <v>20</v>
      </c>
      <c r="F207">
        <v>80</v>
      </c>
      <c r="G207">
        <v>70.174999999999997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t="s">
        <v>2039</v>
      </c>
      <c r="P207" t="s">
        <v>2040</v>
      </c>
    </row>
    <row r="208" spans="1:16" x14ac:dyDescent="0.2">
      <c r="A208" t="s">
        <v>465</v>
      </c>
      <c r="B208">
        <v>9000</v>
      </c>
      <c r="C208">
        <v>3496</v>
      </c>
      <c r="D208">
        <v>38.844444444444441</v>
      </c>
      <c r="E208" t="s">
        <v>74</v>
      </c>
      <c r="F208">
        <v>57</v>
      </c>
      <c r="G208">
        <v>61.333333333333336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t="s">
        <v>2047</v>
      </c>
      <c r="P208" t="s">
        <v>2053</v>
      </c>
    </row>
    <row r="209" spans="1:16" x14ac:dyDescent="0.2">
      <c r="A209" t="s">
        <v>467</v>
      </c>
      <c r="B209">
        <v>1000</v>
      </c>
      <c r="C209">
        <v>4257</v>
      </c>
      <c r="D209">
        <v>425.7</v>
      </c>
      <c r="E209" t="s">
        <v>20</v>
      </c>
      <c r="F209">
        <v>43</v>
      </c>
      <c r="G209">
        <v>99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t="s">
        <v>2035</v>
      </c>
      <c r="P209" t="s">
        <v>2036</v>
      </c>
    </row>
    <row r="210" spans="1:16" x14ac:dyDescent="0.2">
      <c r="A210" t="s">
        <v>469</v>
      </c>
      <c r="B210">
        <v>196900</v>
      </c>
      <c r="C210">
        <v>199110</v>
      </c>
      <c r="D210">
        <v>101.12239715591672</v>
      </c>
      <c r="E210" t="s">
        <v>20</v>
      </c>
      <c r="F210">
        <v>2053</v>
      </c>
      <c r="G210">
        <v>96.984900146127615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t="s">
        <v>2041</v>
      </c>
      <c r="P210" t="s">
        <v>2042</v>
      </c>
    </row>
    <row r="211" spans="1:16" x14ac:dyDescent="0.2">
      <c r="A211" t="s">
        <v>471</v>
      </c>
      <c r="B211">
        <v>194500</v>
      </c>
      <c r="C211">
        <v>41212</v>
      </c>
      <c r="D211">
        <v>21.188688946015425</v>
      </c>
      <c r="E211" t="s">
        <v>47</v>
      </c>
      <c r="F211">
        <v>808</v>
      </c>
      <c r="G211">
        <v>51.004950495049506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t="s">
        <v>2041</v>
      </c>
      <c r="P211" t="s">
        <v>2042</v>
      </c>
    </row>
    <row r="212" spans="1:16" x14ac:dyDescent="0.2">
      <c r="A212" t="s">
        <v>473</v>
      </c>
      <c r="B212">
        <v>9400</v>
      </c>
      <c r="C212">
        <v>6338</v>
      </c>
      <c r="D212">
        <v>67.425531914893625</v>
      </c>
      <c r="E212" t="s">
        <v>14</v>
      </c>
      <c r="F212">
        <v>226</v>
      </c>
      <c r="G212">
        <v>28.044247787610619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t="s">
        <v>2041</v>
      </c>
      <c r="P212" t="s">
        <v>2063</v>
      </c>
    </row>
    <row r="213" spans="1:16" x14ac:dyDescent="0.2">
      <c r="A213" t="s">
        <v>476</v>
      </c>
      <c r="B213">
        <v>104400</v>
      </c>
      <c r="C213">
        <v>99100</v>
      </c>
      <c r="D213">
        <v>94.923371647509583</v>
      </c>
      <c r="E213" t="s">
        <v>14</v>
      </c>
      <c r="F213">
        <v>1625</v>
      </c>
      <c r="G213">
        <v>60.984615384615381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t="s">
        <v>2039</v>
      </c>
      <c r="P213" t="s">
        <v>2040</v>
      </c>
    </row>
    <row r="214" spans="1:16" x14ac:dyDescent="0.2">
      <c r="A214" t="s">
        <v>478</v>
      </c>
      <c r="B214">
        <v>8100</v>
      </c>
      <c r="C214">
        <v>12300</v>
      </c>
      <c r="D214">
        <v>151.85185185185185</v>
      </c>
      <c r="E214" t="s">
        <v>20</v>
      </c>
      <c r="F214">
        <v>168</v>
      </c>
      <c r="G214">
        <v>73.214285714285708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t="s">
        <v>2039</v>
      </c>
      <c r="P214" t="s">
        <v>2040</v>
      </c>
    </row>
    <row r="215" spans="1:16" x14ac:dyDescent="0.2">
      <c r="A215" t="s">
        <v>480</v>
      </c>
      <c r="B215">
        <v>87900</v>
      </c>
      <c r="C215">
        <v>171549</v>
      </c>
      <c r="D215">
        <v>195.16382252559728</v>
      </c>
      <c r="E215" t="s">
        <v>20</v>
      </c>
      <c r="F215">
        <v>4289</v>
      </c>
      <c r="G215">
        <v>39.997435299603637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t="s">
        <v>2035</v>
      </c>
      <c r="P215" t="s">
        <v>2045</v>
      </c>
    </row>
    <row r="216" spans="1:16" x14ac:dyDescent="0.2">
      <c r="A216" t="s">
        <v>482</v>
      </c>
      <c r="B216">
        <v>1400</v>
      </c>
      <c r="C216">
        <v>14324</v>
      </c>
      <c r="D216">
        <v>1023.1428571428571</v>
      </c>
      <c r="E216" t="s">
        <v>20</v>
      </c>
      <c r="F216">
        <v>165</v>
      </c>
      <c r="G216">
        <v>86.812121212121212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t="s">
        <v>2035</v>
      </c>
      <c r="P216" t="s">
        <v>2036</v>
      </c>
    </row>
    <row r="217" spans="1:16" x14ac:dyDescent="0.2">
      <c r="A217" t="s">
        <v>484</v>
      </c>
      <c r="B217">
        <v>156800</v>
      </c>
      <c r="C217">
        <v>6024</v>
      </c>
      <c r="D217">
        <v>3.841836734693878</v>
      </c>
      <c r="E217" t="s">
        <v>14</v>
      </c>
      <c r="F217">
        <v>143</v>
      </c>
      <c r="G217">
        <v>42.125874125874127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t="s">
        <v>2039</v>
      </c>
      <c r="P217" t="s">
        <v>2040</v>
      </c>
    </row>
    <row r="218" spans="1:16" x14ac:dyDescent="0.2">
      <c r="A218" t="s">
        <v>486</v>
      </c>
      <c r="B218">
        <v>121700</v>
      </c>
      <c r="C218">
        <v>188721</v>
      </c>
      <c r="D218">
        <v>155.07066557107643</v>
      </c>
      <c r="E218" t="s">
        <v>20</v>
      </c>
      <c r="F218">
        <v>1815</v>
      </c>
      <c r="G218">
        <v>103.97851239669421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t="s">
        <v>2039</v>
      </c>
      <c r="P218" t="s">
        <v>2040</v>
      </c>
    </row>
    <row r="219" spans="1:16" x14ac:dyDescent="0.2">
      <c r="A219" t="s">
        <v>488</v>
      </c>
      <c r="B219">
        <v>129400</v>
      </c>
      <c r="C219">
        <v>57911</v>
      </c>
      <c r="D219">
        <v>44.753477588871718</v>
      </c>
      <c r="E219" t="s">
        <v>14</v>
      </c>
      <c r="F219">
        <v>934</v>
      </c>
      <c r="G219">
        <v>62.003211991434689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t="s">
        <v>2041</v>
      </c>
      <c r="P219" t="s">
        <v>2063</v>
      </c>
    </row>
    <row r="220" spans="1:16" x14ac:dyDescent="0.2">
      <c r="A220" t="s">
        <v>490</v>
      </c>
      <c r="B220">
        <v>5700</v>
      </c>
      <c r="C220">
        <v>12309</v>
      </c>
      <c r="D220">
        <v>215.94736842105263</v>
      </c>
      <c r="E220" t="s">
        <v>20</v>
      </c>
      <c r="F220">
        <v>397</v>
      </c>
      <c r="G220">
        <v>31.005037783375315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t="s">
        <v>2041</v>
      </c>
      <c r="P220" t="s">
        <v>2052</v>
      </c>
    </row>
    <row r="221" spans="1:16" x14ac:dyDescent="0.2">
      <c r="A221" t="s">
        <v>492</v>
      </c>
      <c r="B221">
        <v>41700</v>
      </c>
      <c r="C221">
        <v>138497</v>
      </c>
      <c r="D221">
        <v>332.12709832134288</v>
      </c>
      <c r="E221" t="s">
        <v>20</v>
      </c>
      <c r="F221">
        <v>1539</v>
      </c>
      <c r="G221">
        <v>89.991552956465242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t="s">
        <v>2041</v>
      </c>
      <c r="P221" t="s">
        <v>2049</v>
      </c>
    </row>
    <row r="222" spans="1:16" x14ac:dyDescent="0.2">
      <c r="A222" t="s">
        <v>494</v>
      </c>
      <c r="B222">
        <v>7900</v>
      </c>
      <c r="C222">
        <v>667</v>
      </c>
      <c r="D222">
        <v>8.4430379746835449</v>
      </c>
      <c r="E222" t="s">
        <v>14</v>
      </c>
      <c r="F222">
        <v>17</v>
      </c>
      <c r="G222">
        <v>39.235294117647058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t="s">
        <v>2039</v>
      </c>
      <c r="P222" t="s">
        <v>2040</v>
      </c>
    </row>
    <row r="223" spans="1:16" x14ac:dyDescent="0.2">
      <c r="A223" t="s">
        <v>496</v>
      </c>
      <c r="B223">
        <v>121500</v>
      </c>
      <c r="C223">
        <v>119830</v>
      </c>
      <c r="D223">
        <v>98.625514403292186</v>
      </c>
      <c r="E223" t="s">
        <v>14</v>
      </c>
      <c r="F223">
        <v>2179</v>
      </c>
      <c r="G223">
        <v>54.993116108306566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t="s">
        <v>2033</v>
      </c>
      <c r="P223" t="s">
        <v>2034</v>
      </c>
    </row>
    <row r="224" spans="1:16" x14ac:dyDescent="0.2">
      <c r="A224" t="s">
        <v>498</v>
      </c>
      <c r="B224">
        <v>4800</v>
      </c>
      <c r="C224">
        <v>6623</v>
      </c>
      <c r="D224">
        <v>137.97916666666669</v>
      </c>
      <c r="E224" t="s">
        <v>20</v>
      </c>
      <c r="F224">
        <v>138</v>
      </c>
      <c r="G224">
        <v>47.992753623188406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t="s">
        <v>2054</v>
      </c>
      <c r="P224" t="s">
        <v>2055</v>
      </c>
    </row>
    <row r="225" spans="1:16" x14ac:dyDescent="0.2">
      <c r="A225" t="s">
        <v>500</v>
      </c>
      <c r="B225">
        <v>87300</v>
      </c>
      <c r="C225">
        <v>81897</v>
      </c>
      <c r="D225">
        <v>93.81099656357388</v>
      </c>
      <c r="E225" t="s">
        <v>14</v>
      </c>
      <c r="F225">
        <v>931</v>
      </c>
      <c r="G225">
        <v>87.966702470461868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t="s">
        <v>2039</v>
      </c>
      <c r="P225" t="s">
        <v>2040</v>
      </c>
    </row>
    <row r="226" spans="1:16" x14ac:dyDescent="0.2">
      <c r="A226" t="s">
        <v>502</v>
      </c>
      <c r="B226">
        <v>46300</v>
      </c>
      <c r="C226">
        <v>186885</v>
      </c>
      <c r="D226">
        <v>403.63930885529157</v>
      </c>
      <c r="E226" t="s">
        <v>20</v>
      </c>
      <c r="F226">
        <v>3594</v>
      </c>
      <c r="G226">
        <v>51.999165275459099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t="s">
        <v>2041</v>
      </c>
      <c r="P226" t="s">
        <v>2063</v>
      </c>
    </row>
    <row r="227" spans="1:16" x14ac:dyDescent="0.2">
      <c r="A227" t="s">
        <v>504</v>
      </c>
      <c r="B227">
        <v>67800</v>
      </c>
      <c r="C227">
        <v>176398</v>
      </c>
      <c r="D227">
        <v>260.1740412979351</v>
      </c>
      <c r="E227" t="s">
        <v>20</v>
      </c>
      <c r="F227">
        <v>5880</v>
      </c>
      <c r="G227">
        <v>29.999659863945578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t="s">
        <v>2035</v>
      </c>
      <c r="P227" t="s">
        <v>2036</v>
      </c>
    </row>
    <row r="228" spans="1:16" x14ac:dyDescent="0.2">
      <c r="A228" t="s">
        <v>505</v>
      </c>
      <c r="B228">
        <v>3000</v>
      </c>
      <c r="C228">
        <v>10999</v>
      </c>
      <c r="D228">
        <v>366.63333333333333</v>
      </c>
      <c r="E228" t="s">
        <v>20</v>
      </c>
      <c r="F228">
        <v>112</v>
      </c>
      <c r="G228">
        <v>98.205357142857139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t="s">
        <v>2054</v>
      </c>
      <c r="P228" t="s">
        <v>2055</v>
      </c>
    </row>
    <row r="229" spans="1:16" x14ac:dyDescent="0.2">
      <c r="A229" t="s">
        <v>507</v>
      </c>
      <c r="B229">
        <v>60900</v>
      </c>
      <c r="C229">
        <v>102751</v>
      </c>
      <c r="D229">
        <v>168.72085385878489</v>
      </c>
      <c r="E229" t="s">
        <v>20</v>
      </c>
      <c r="F229">
        <v>943</v>
      </c>
      <c r="G229">
        <v>108.96182396606575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t="s">
        <v>2050</v>
      </c>
      <c r="P229" t="s">
        <v>2061</v>
      </c>
    </row>
    <row r="230" spans="1:16" x14ac:dyDescent="0.2">
      <c r="A230" t="s">
        <v>509</v>
      </c>
      <c r="B230">
        <v>137900</v>
      </c>
      <c r="C230">
        <v>165352</v>
      </c>
      <c r="D230">
        <v>119.90717911530093</v>
      </c>
      <c r="E230" t="s">
        <v>20</v>
      </c>
      <c r="F230">
        <v>2468</v>
      </c>
      <c r="G230">
        <v>66.998379254457049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t="s">
        <v>2041</v>
      </c>
      <c r="P230" t="s">
        <v>2049</v>
      </c>
    </row>
    <row r="231" spans="1:16" x14ac:dyDescent="0.2">
      <c r="A231" t="s">
        <v>511</v>
      </c>
      <c r="B231">
        <v>85600</v>
      </c>
      <c r="C231">
        <v>165798</v>
      </c>
      <c r="D231">
        <v>193.68925233644859</v>
      </c>
      <c r="E231" t="s">
        <v>20</v>
      </c>
      <c r="F231">
        <v>2551</v>
      </c>
      <c r="G231">
        <v>64.99333594668758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t="s">
        <v>2050</v>
      </c>
      <c r="P231" t="s">
        <v>2061</v>
      </c>
    </row>
    <row r="232" spans="1:16" x14ac:dyDescent="0.2">
      <c r="A232" t="s">
        <v>513</v>
      </c>
      <c r="B232">
        <v>2400</v>
      </c>
      <c r="C232">
        <v>10084</v>
      </c>
      <c r="D232">
        <v>420.16666666666669</v>
      </c>
      <c r="E232" t="s">
        <v>20</v>
      </c>
      <c r="F232">
        <v>101</v>
      </c>
      <c r="G232">
        <v>99.841584158415841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t="s">
        <v>2050</v>
      </c>
      <c r="P232" t="s">
        <v>2051</v>
      </c>
    </row>
    <row r="233" spans="1:16" x14ac:dyDescent="0.2">
      <c r="A233" t="s">
        <v>515</v>
      </c>
      <c r="B233">
        <v>7200</v>
      </c>
      <c r="C233">
        <v>5523</v>
      </c>
      <c r="D233">
        <v>76.708333333333329</v>
      </c>
      <c r="E233" t="s">
        <v>74</v>
      </c>
      <c r="F233">
        <v>67</v>
      </c>
      <c r="G233">
        <v>82.432835820895519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t="s">
        <v>2039</v>
      </c>
      <c r="P233" t="s">
        <v>2040</v>
      </c>
    </row>
    <row r="234" spans="1:16" x14ac:dyDescent="0.2">
      <c r="A234" t="s">
        <v>517</v>
      </c>
      <c r="B234">
        <v>3400</v>
      </c>
      <c r="C234">
        <v>5823</v>
      </c>
      <c r="D234">
        <v>171.26470588235293</v>
      </c>
      <c r="E234" t="s">
        <v>20</v>
      </c>
      <c r="F234">
        <v>92</v>
      </c>
      <c r="G234">
        <v>63.293478260869563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t="s">
        <v>2039</v>
      </c>
      <c r="P234" t="s">
        <v>2040</v>
      </c>
    </row>
    <row r="235" spans="1:16" x14ac:dyDescent="0.2">
      <c r="A235" t="s">
        <v>519</v>
      </c>
      <c r="B235">
        <v>3800</v>
      </c>
      <c r="C235">
        <v>6000</v>
      </c>
      <c r="D235">
        <v>157.89473684210526</v>
      </c>
      <c r="E235" t="s">
        <v>20</v>
      </c>
      <c r="F235">
        <v>62</v>
      </c>
      <c r="G235">
        <v>96.774193548387103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t="s">
        <v>2041</v>
      </c>
      <c r="P235" t="s">
        <v>2049</v>
      </c>
    </row>
    <row r="236" spans="1:16" x14ac:dyDescent="0.2">
      <c r="A236" t="s">
        <v>521</v>
      </c>
      <c r="B236">
        <v>7500</v>
      </c>
      <c r="C236">
        <v>8181</v>
      </c>
      <c r="D236">
        <v>109.08</v>
      </c>
      <c r="E236" t="s">
        <v>20</v>
      </c>
      <c r="F236">
        <v>149</v>
      </c>
      <c r="G236">
        <v>54.906040268456373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t="s">
        <v>2050</v>
      </c>
      <c r="P236" t="s">
        <v>2051</v>
      </c>
    </row>
    <row r="237" spans="1:16" x14ac:dyDescent="0.2">
      <c r="A237" t="s">
        <v>523</v>
      </c>
      <c r="B237">
        <v>8600</v>
      </c>
      <c r="C237">
        <v>3589</v>
      </c>
      <c r="D237">
        <v>41.732558139534881</v>
      </c>
      <c r="E237" t="s">
        <v>14</v>
      </c>
      <c r="F237">
        <v>92</v>
      </c>
      <c r="G237">
        <v>39.010869565217391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t="s">
        <v>2041</v>
      </c>
      <c r="P237" t="s">
        <v>2049</v>
      </c>
    </row>
    <row r="238" spans="1:16" x14ac:dyDescent="0.2">
      <c r="A238" t="s">
        <v>525</v>
      </c>
      <c r="B238">
        <v>39500</v>
      </c>
      <c r="C238">
        <v>4323</v>
      </c>
      <c r="D238">
        <v>10.944303797468354</v>
      </c>
      <c r="E238" t="s">
        <v>14</v>
      </c>
      <c r="F238">
        <v>57</v>
      </c>
      <c r="G238">
        <v>75.84210526315789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t="s">
        <v>2035</v>
      </c>
      <c r="P238" t="s">
        <v>2036</v>
      </c>
    </row>
    <row r="239" spans="1:16" x14ac:dyDescent="0.2">
      <c r="A239" t="s">
        <v>527</v>
      </c>
      <c r="B239">
        <v>9300</v>
      </c>
      <c r="C239">
        <v>14822</v>
      </c>
      <c r="D239">
        <v>159.3763440860215</v>
      </c>
      <c r="E239" t="s">
        <v>20</v>
      </c>
      <c r="F239">
        <v>329</v>
      </c>
      <c r="G239">
        <v>45.051671732522799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t="s">
        <v>2041</v>
      </c>
      <c r="P239" t="s">
        <v>2049</v>
      </c>
    </row>
    <row r="240" spans="1:16" x14ac:dyDescent="0.2">
      <c r="A240" t="s">
        <v>529</v>
      </c>
      <c r="B240">
        <v>2400</v>
      </c>
      <c r="C240">
        <v>10138</v>
      </c>
      <c r="D240">
        <v>422.41666666666669</v>
      </c>
      <c r="E240" t="s">
        <v>20</v>
      </c>
      <c r="F240">
        <v>97</v>
      </c>
      <c r="G240">
        <v>104.51546391752578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t="s">
        <v>2039</v>
      </c>
      <c r="P240" t="s">
        <v>2040</v>
      </c>
    </row>
    <row r="241" spans="1:16" x14ac:dyDescent="0.2">
      <c r="A241" t="s">
        <v>531</v>
      </c>
      <c r="B241">
        <v>3200</v>
      </c>
      <c r="C241">
        <v>3127</v>
      </c>
      <c r="D241">
        <v>97.71875</v>
      </c>
      <c r="E241" t="s">
        <v>14</v>
      </c>
      <c r="F241">
        <v>41</v>
      </c>
      <c r="G241">
        <v>76.268292682926827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t="s">
        <v>2037</v>
      </c>
      <c r="P241" t="s">
        <v>2046</v>
      </c>
    </row>
    <row r="242" spans="1:16" x14ac:dyDescent="0.2">
      <c r="A242" t="s">
        <v>533</v>
      </c>
      <c r="B242">
        <v>29400</v>
      </c>
      <c r="C242">
        <v>123124</v>
      </c>
      <c r="D242">
        <v>418.78911564625849</v>
      </c>
      <c r="E242" t="s">
        <v>20</v>
      </c>
      <c r="F242">
        <v>1784</v>
      </c>
      <c r="G242">
        <v>69.015695067264573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t="s">
        <v>2039</v>
      </c>
      <c r="P242" t="s">
        <v>2040</v>
      </c>
    </row>
    <row r="243" spans="1:16" x14ac:dyDescent="0.2">
      <c r="A243" t="s">
        <v>535</v>
      </c>
      <c r="B243">
        <v>168500</v>
      </c>
      <c r="C243">
        <v>171729</v>
      </c>
      <c r="D243">
        <v>101.91632047477745</v>
      </c>
      <c r="E243" t="s">
        <v>20</v>
      </c>
      <c r="F243">
        <v>1684</v>
      </c>
      <c r="G243">
        <v>101.97684085510689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t="s">
        <v>2047</v>
      </c>
      <c r="P243" t="s">
        <v>2048</v>
      </c>
    </row>
    <row r="244" spans="1:16" x14ac:dyDescent="0.2">
      <c r="A244" t="s">
        <v>537</v>
      </c>
      <c r="B244">
        <v>8400</v>
      </c>
      <c r="C244">
        <v>10729</v>
      </c>
      <c r="D244">
        <v>127.72619047619047</v>
      </c>
      <c r="E244" t="s">
        <v>20</v>
      </c>
      <c r="F244">
        <v>250</v>
      </c>
      <c r="G244">
        <v>42.915999999999997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t="s">
        <v>2035</v>
      </c>
      <c r="P244" t="s">
        <v>2036</v>
      </c>
    </row>
    <row r="245" spans="1:16" x14ac:dyDescent="0.2">
      <c r="A245" t="s">
        <v>539</v>
      </c>
      <c r="B245">
        <v>2300</v>
      </c>
      <c r="C245">
        <v>10240</v>
      </c>
      <c r="D245">
        <v>445.21739130434781</v>
      </c>
      <c r="E245" t="s">
        <v>20</v>
      </c>
      <c r="F245">
        <v>238</v>
      </c>
      <c r="G245">
        <v>43.025210084033617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t="s">
        <v>2039</v>
      </c>
      <c r="P245" t="s">
        <v>2040</v>
      </c>
    </row>
    <row r="246" spans="1:16" x14ac:dyDescent="0.2">
      <c r="A246" t="s">
        <v>541</v>
      </c>
      <c r="B246">
        <v>700</v>
      </c>
      <c r="C246">
        <v>3988</v>
      </c>
      <c r="D246">
        <v>569.71428571428578</v>
      </c>
      <c r="E246" t="s">
        <v>20</v>
      </c>
      <c r="F246">
        <v>53</v>
      </c>
      <c r="G246">
        <v>75.245283018867923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t="s">
        <v>2039</v>
      </c>
      <c r="P246" t="s">
        <v>2040</v>
      </c>
    </row>
    <row r="247" spans="1:16" x14ac:dyDescent="0.2">
      <c r="A247" t="s">
        <v>543</v>
      </c>
      <c r="B247">
        <v>2900</v>
      </c>
      <c r="C247">
        <v>14771</v>
      </c>
      <c r="D247">
        <v>509.34482758620686</v>
      </c>
      <c r="E247" t="s">
        <v>20</v>
      </c>
      <c r="F247">
        <v>214</v>
      </c>
      <c r="G247">
        <v>69.023364485981304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t="s">
        <v>2039</v>
      </c>
      <c r="P247" t="s">
        <v>2040</v>
      </c>
    </row>
    <row r="248" spans="1:16" x14ac:dyDescent="0.2">
      <c r="A248" t="s">
        <v>545</v>
      </c>
      <c r="B248">
        <v>4500</v>
      </c>
      <c r="C248">
        <v>14649</v>
      </c>
      <c r="D248">
        <v>325.5333333333333</v>
      </c>
      <c r="E248" t="s">
        <v>20</v>
      </c>
      <c r="F248">
        <v>222</v>
      </c>
      <c r="G248">
        <v>65.986486486486484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t="s">
        <v>2037</v>
      </c>
      <c r="P248" t="s">
        <v>2038</v>
      </c>
    </row>
    <row r="249" spans="1:16" x14ac:dyDescent="0.2">
      <c r="A249" t="s">
        <v>547</v>
      </c>
      <c r="B249">
        <v>19800</v>
      </c>
      <c r="C249">
        <v>184658</v>
      </c>
      <c r="D249">
        <v>932.61616161616166</v>
      </c>
      <c r="E249" t="s">
        <v>20</v>
      </c>
      <c r="F249">
        <v>1884</v>
      </c>
      <c r="G249">
        <v>98.013800424628457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t="s">
        <v>2047</v>
      </c>
      <c r="P249" t="s">
        <v>2053</v>
      </c>
    </row>
    <row r="250" spans="1:16" x14ac:dyDescent="0.2">
      <c r="A250" t="s">
        <v>549</v>
      </c>
      <c r="B250">
        <v>6200</v>
      </c>
      <c r="C250">
        <v>13103</v>
      </c>
      <c r="D250">
        <v>211.33870967741933</v>
      </c>
      <c r="E250" t="s">
        <v>20</v>
      </c>
      <c r="F250">
        <v>218</v>
      </c>
      <c r="G250">
        <v>60.105504587155963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t="s">
        <v>2050</v>
      </c>
      <c r="P250" t="s">
        <v>2061</v>
      </c>
    </row>
    <row r="251" spans="1:16" x14ac:dyDescent="0.2">
      <c r="A251" t="s">
        <v>551</v>
      </c>
      <c r="B251">
        <v>61500</v>
      </c>
      <c r="C251">
        <v>168095</v>
      </c>
      <c r="D251">
        <v>273.32520325203251</v>
      </c>
      <c r="E251" t="s">
        <v>20</v>
      </c>
      <c r="F251">
        <v>6465</v>
      </c>
      <c r="G251">
        <v>26.000773395204948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t="s">
        <v>2047</v>
      </c>
      <c r="P251" t="s">
        <v>2059</v>
      </c>
    </row>
    <row r="252" spans="1:16" x14ac:dyDescent="0.2">
      <c r="A252" t="s">
        <v>553</v>
      </c>
      <c r="B252">
        <v>100</v>
      </c>
      <c r="C252">
        <v>3</v>
      </c>
      <c r="D252">
        <v>3</v>
      </c>
      <c r="E252" t="s">
        <v>14</v>
      </c>
      <c r="F252">
        <v>1</v>
      </c>
      <c r="G252">
        <v>3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t="s">
        <v>2035</v>
      </c>
      <c r="P252" t="s">
        <v>2036</v>
      </c>
    </row>
    <row r="253" spans="1:16" x14ac:dyDescent="0.2">
      <c r="A253" t="s">
        <v>555</v>
      </c>
      <c r="B253">
        <v>7100</v>
      </c>
      <c r="C253">
        <v>3840</v>
      </c>
      <c r="D253">
        <v>54.084507042253513</v>
      </c>
      <c r="E253" t="s">
        <v>14</v>
      </c>
      <c r="F253">
        <v>101</v>
      </c>
      <c r="G253">
        <v>38.019801980198018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t="s">
        <v>2039</v>
      </c>
      <c r="P253" t="s">
        <v>2040</v>
      </c>
    </row>
    <row r="254" spans="1:16" x14ac:dyDescent="0.2">
      <c r="A254" t="s">
        <v>557</v>
      </c>
      <c r="B254">
        <v>1000</v>
      </c>
      <c r="C254">
        <v>6263</v>
      </c>
      <c r="D254">
        <v>626.29999999999995</v>
      </c>
      <c r="E254" t="s">
        <v>20</v>
      </c>
      <c r="F254">
        <v>59</v>
      </c>
      <c r="G254">
        <v>106.15254237288136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t="s">
        <v>2039</v>
      </c>
      <c r="P254" t="s">
        <v>2040</v>
      </c>
    </row>
    <row r="255" spans="1:16" x14ac:dyDescent="0.2">
      <c r="A255" t="s">
        <v>559</v>
      </c>
      <c r="B255">
        <v>121500</v>
      </c>
      <c r="C255">
        <v>108161</v>
      </c>
      <c r="D255">
        <v>89.021399176954731</v>
      </c>
      <c r="E255" t="s">
        <v>14</v>
      </c>
      <c r="F255">
        <v>1335</v>
      </c>
      <c r="G255">
        <v>81.019475655430711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t="s">
        <v>2041</v>
      </c>
      <c r="P255" t="s">
        <v>2044</v>
      </c>
    </row>
    <row r="256" spans="1:16" x14ac:dyDescent="0.2">
      <c r="A256" t="s">
        <v>561</v>
      </c>
      <c r="B256">
        <v>4600</v>
      </c>
      <c r="C256">
        <v>8505</v>
      </c>
      <c r="D256">
        <v>184.89130434782609</v>
      </c>
      <c r="E256" t="s">
        <v>20</v>
      </c>
      <c r="F256">
        <v>88</v>
      </c>
      <c r="G256">
        <v>96.647727272727266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t="s">
        <v>2047</v>
      </c>
      <c r="P256" t="s">
        <v>2048</v>
      </c>
    </row>
    <row r="257" spans="1:16" x14ac:dyDescent="0.2">
      <c r="A257" t="s">
        <v>563</v>
      </c>
      <c r="B257">
        <v>80500</v>
      </c>
      <c r="C257">
        <v>96735</v>
      </c>
      <c r="D257">
        <v>120.16770186335404</v>
      </c>
      <c r="E257" t="s">
        <v>20</v>
      </c>
      <c r="F257">
        <v>1697</v>
      </c>
      <c r="G257">
        <v>57.003535651149086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t="s">
        <v>2035</v>
      </c>
      <c r="P257" t="s">
        <v>2036</v>
      </c>
    </row>
    <row r="258" spans="1:16" x14ac:dyDescent="0.2">
      <c r="A258" t="s">
        <v>565</v>
      </c>
      <c r="B258">
        <v>4100</v>
      </c>
      <c r="C258">
        <v>959</v>
      </c>
      <c r="D258">
        <v>23.390243902439025</v>
      </c>
      <c r="E258" t="s">
        <v>14</v>
      </c>
      <c r="F258">
        <v>15</v>
      </c>
      <c r="G258">
        <v>63.93333333333333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t="s">
        <v>2035</v>
      </c>
      <c r="P258" t="s">
        <v>2036</v>
      </c>
    </row>
    <row r="259" spans="1:16" x14ac:dyDescent="0.2">
      <c r="A259" t="s">
        <v>567</v>
      </c>
      <c r="B259">
        <v>5700</v>
      </c>
      <c r="C259">
        <v>8322</v>
      </c>
      <c r="D259">
        <v>146</v>
      </c>
      <c r="E259" t="s">
        <v>20</v>
      </c>
      <c r="F259">
        <v>92</v>
      </c>
      <c r="G259">
        <v>90.456521739130437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t="s">
        <v>2039</v>
      </c>
      <c r="P259" t="s">
        <v>2040</v>
      </c>
    </row>
    <row r="260" spans="1:16" x14ac:dyDescent="0.2">
      <c r="A260" t="s">
        <v>569</v>
      </c>
      <c r="B260">
        <v>5000</v>
      </c>
      <c r="C260">
        <v>13424</v>
      </c>
      <c r="D260">
        <v>268.48</v>
      </c>
      <c r="E260" t="s">
        <v>20</v>
      </c>
      <c r="F260">
        <v>186</v>
      </c>
      <c r="G260">
        <v>72.172043010752688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t="s">
        <v>2039</v>
      </c>
      <c r="P260" t="s">
        <v>2040</v>
      </c>
    </row>
    <row r="261" spans="1:16" x14ac:dyDescent="0.2">
      <c r="A261" t="s">
        <v>571</v>
      </c>
      <c r="B261">
        <v>1800</v>
      </c>
      <c r="C261">
        <v>10755</v>
      </c>
      <c r="D261">
        <v>597.5</v>
      </c>
      <c r="E261" t="s">
        <v>20</v>
      </c>
      <c r="F261">
        <v>138</v>
      </c>
      <c r="G261">
        <v>77.934782608695656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t="s">
        <v>2054</v>
      </c>
      <c r="P261" t="s">
        <v>2055</v>
      </c>
    </row>
    <row r="262" spans="1:16" x14ac:dyDescent="0.2">
      <c r="A262" t="s">
        <v>573</v>
      </c>
      <c r="B262">
        <v>6300</v>
      </c>
      <c r="C262">
        <v>9935</v>
      </c>
      <c r="D262">
        <v>157.69841269841268</v>
      </c>
      <c r="E262" t="s">
        <v>20</v>
      </c>
      <c r="F262">
        <v>261</v>
      </c>
      <c r="G262">
        <v>38.065134099616856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t="s">
        <v>2035</v>
      </c>
      <c r="P262" t="s">
        <v>2036</v>
      </c>
    </row>
    <row r="263" spans="1:16" x14ac:dyDescent="0.2">
      <c r="A263" t="s">
        <v>575</v>
      </c>
      <c r="B263">
        <v>84300</v>
      </c>
      <c r="C263">
        <v>26303</v>
      </c>
      <c r="D263">
        <v>31.201660735468568</v>
      </c>
      <c r="E263" t="s">
        <v>14</v>
      </c>
      <c r="F263">
        <v>454</v>
      </c>
      <c r="G263">
        <v>57.936123348017624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t="s">
        <v>2035</v>
      </c>
      <c r="P263" t="s">
        <v>2036</v>
      </c>
    </row>
    <row r="264" spans="1:16" x14ac:dyDescent="0.2">
      <c r="A264" t="s">
        <v>577</v>
      </c>
      <c r="B264">
        <v>1700</v>
      </c>
      <c r="C264">
        <v>5328</v>
      </c>
      <c r="D264">
        <v>313.41176470588238</v>
      </c>
      <c r="E264" t="s">
        <v>20</v>
      </c>
      <c r="F264">
        <v>107</v>
      </c>
      <c r="G264">
        <v>49.794392523364486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t="s">
        <v>2035</v>
      </c>
      <c r="P264" t="s">
        <v>2045</v>
      </c>
    </row>
    <row r="265" spans="1:16" x14ac:dyDescent="0.2">
      <c r="A265" t="s">
        <v>579</v>
      </c>
      <c r="B265">
        <v>2900</v>
      </c>
      <c r="C265">
        <v>10756</v>
      </c>
      <c r="D265">
        <v>370.89655172413791</v>
      </c>
      <c r="E265" t="s">
        <v>20</v>
      </c>
      <c r="F265">
        <v>199</v>
      </c>
      <c r="G265">
        <v>54.050251256281406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t="s">
        <v>2054</v>
      </c>
      <c r="P265" t="s">
        <v>2055</v>
      </c>
    </row>
    <row r="266" spans="1:16" x14ac:dyDescent="0.2">
      <c r="A266" t="s">
        <v>581</v>
      </c>
      <c r="B266">
        <v>45600</v>
      </c>
      <c r="C266">
        <v>165375</v>
      </c>
      <c r="D266">
        <v>362.66447368421052</v>
      </c>
      <c r="E266" t="s">
        <v>20</v>
      </c>
      <c r="F266">
        <v>5512</v>
      </c>
      <c r="G266">
        <v>30.002721335268504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t="s">
        <v>2039</v>
      </c>
      <c r="P266" t="s">
        <v>2040</v>
      </c>
    </row>
    <row r="267" spans="1:16" x14ac:dyDescent="0.2">
      <c r="A267" t="s">
        <v>583</v>
      </c>
      <c r="B267">
        <v>4900</v>
      </c>
      <c r="C267">
        <v>6031</v>
      </c>
      <c r="D267">
        <v>123.08163265306122</v>
      </c>
      <c r="E267" t="s">
        <v>20</v>
      </c>
      <c r="F267">
        <v>86</v>
      </c>
      <c r="G267">
        <v>70.127906976744185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t="s">
        <v>2039</v>
      </c>
      <c r="P267" t="s">
        <v>2040</v>
      </c>
    </row>
    <row r="268" spans="1:16" x14ac:dyDescent="0.2">
      <c r="A268" t="s">
        <v>585</v>
      </c>
      <c r="B268">
        <v>111900</v>
      </c>
      <c r="C268">
        <v>85902</v>
      </c>
      <c r="D268">
        <v>76.766756032171585</v>
      </c>
      <c r="E268" t="s">
        <v>14</v>
      </c>
      <c r="F268">
        <v>3182</v>
      </c>
      <c r="G268">
        <v>26.996228786926462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t="s">
        <v>2035</v>
      </c>
      <c r="P268" t="s">
        <v>2058</v>
      </c>
    </row>
    <row r="269" spans="1:16" x14ac:dyDescent="0.2">
      <c r="A269" t="s">
        <v>587</v>
      </c>
      <c r="B269">
        <v>61600</v>
      </c>
      <c r="C269">
        <v>143910</v>
      </c>
      <c r="D269">
        <v>233.62012987012989</v>
      </c>
      <c r="E269" t="s">
        <v>20</v>
      </c>
      <c r="F269">
        <v>2768</v>
      </c>
      <c r="G269">
        <v>51.990606936416185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t="s">
        <v>2039</v>
      </c>
      <c r="P269" t="s">
        <v>2040</v>
      </c>
    </row>
    <row r="270" spans="1:16" x14ac:dyDescent="0.2">
      <c r="A270" t="s">
        <v>589</v>
      </c>
      <c r="B270">
        <v>1500</v>
      </c>
      <c r="C270">
        <v>2708</v>
      </c>
      <c r="D270">
        <v>180.53333333333333</v>
      </c>
      <c r="E270" t="s">
        <v>20</v>
      </c>
      <c r="F270">
        <v>48</v>
      </c>
      <c r="G270">
        <v>56.416666666666664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t="s">
        <v>2041</v>
      </c>
      <c r="P270" t="s">
        <v>2042</v>
      </c>
    </row>
    <row r="271" spans="1:16" x14ac:dyDescent="0.2">
      <c r="A271" t="s">
        <v>591</v>
      </c>
      <c r="B271">
        <v>3500</v>
      </c>
      <c r="C271">
        <v>8842</v>
      </c>
      <c r="D271">
        <v>252.62857142857143</v>
      </c>
      <c r="E271" t="s">
        <v>20</v>
      </c>
      <c r="F271">
        <v>87</v>
      </c>
      <c r="G271">
        <v>101.63218390804597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t="s">
        <v>2041</v>
      </c>
      <c r="P271" t="s">
        <v>2060</v>
      </c>
    </row>
    <row r="272" spans="1:16" x14ac:dyDescent="0.2">
      <c r="A272" t="s">
        <v>593</v>
      </c>
      <c r="B272">
        <v>173900</v>
      </c>
      <c r="C272">
        <v>47260</v>
      </c>
      <c r="D272">
        <v>27.176538240368025</v>
      </c>
      <c r="E272" t="s">
        <v>74</v>
      </c>
      <c r="F272">
        <v>1890</v>
      </c>
      <c r="G272">
        <v>25.005291005291006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t="s">
        <v>2050</v>
      </c>
      <c r="P272" t="s">
        <v>2051</v>
      </c>
    </row>
    <row r="273" spans="1:16" x14ac:dyDescent="0.2">
      <c r="A273" t="s">
        <v>595</v>
      </c>
      <c r="B273">
        <v>153700</v>
      </c>
      <c r="C273">
        <v>1953</v>
      </c>
      <c r="D273">
        <v>1.2706571242680547</v>
      </c>
      <c r="E273" t="s">
        <v>47</v>
      </c>
      <c r="F273">
        <v>61</v>
      </c>
      <c r="G273">
        <v>32.016393442622949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t="s">
        <v>2054</v>
      </c>
      <c r="P273" t="s">
        <v>2055</v>
      </c>
    </row>
    <row r="274" spans="1:16" x14ac:dyDescent="0.2">
      <c r="A274" t="s">
        <v>597</v>
      </c>
      <c r="B274">
        <v>51100</v>
      </c>
      <c r="C274">
        <v>155349</v>
      </c>
      <c r="D274">
        <v>304.0097847358121</v>
      </c>
      <c r="E274" t="s">
        <v>20</v>
      </c>
      <c r="F274">
        <v>1894</v>
      </c>
      <c r="G274">
        <v>82.021647307286173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t="s">
        <v>2039</v>
      </c>
      <c r="P274" t="s">
        <v>2040</v>
      </c>
    </row>
    <row r="275" spans="1:16" x14ac:dyDescent="0.2">
      <c r="A275" t="s">
        <v>599</v>
      </c>
      <c r="B275">
        <v>7800</v>
      </c>
      <c r="C275">
        <v>10704</v>
      </c>
      <c r="D275">
        <v>137.23076923076923</v>
      </c>
      <c r="E275" t="s">
        <v>20</v>
      </c>
      <c r="F275">
        <v>282</v>
      </c>
      <c r="G275">
        <v>37.957446808510639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t="s">
        <v>2039</v>
      </c>
      <c r="P275" t="s">
        <v>2040</v>
      </c>
    </row>
    <row r="276" spans="1:16" x14ac:dyDescent="0.2">
      <c r="A276" t="s">
        <v>601</v>
      </c>
      <c r="B276">
        <v>2400</v>
      </c>
      <c r="C276">
        <v>773</v>
      </c>
      <c r="D276">
        <v>32.208333333333336</v>
      </c>
      <c r="E276" t="s">
        <v>14</v>
      </c>
      <c r="F276">
        <v>15</v>
      </c>
      <c r="G276">
        <v>51.533333333333331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t="s">
        <v>2039</v>
      </c>
      <c r="P276" t="s">
        <v>2040</v>
      </c>
    </row>
    <row r="277" spans="1:16" x14ac:dyDescent="0.2">
      <c r="A277" t="s">
        <v>603</v>
      </c>
      <c r="B277">
        <v>3900</v>
      </c>
      <c r="C277">
        <v>9419</v>
      </c>
      <c r="D277">
        <v>241.51282051282053</v>
      </c>
      <c r="E277" t="s">
        <v>20</v>
      </c>
      <c r="F277">
        <v>116</v>
      </c>
      <c r="G277">
        <v>81.198275862068968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t="s">
        <v>2047</v>
      </c>
      <c r="P277" t="s">
        <v>2059</v>
      </c>
    </row>
    <row r="278" spans="1:16" x14ac:dyDescent="0.2">
      <c r="A278" t="s">
        <v>605</v>
      </c>
      <c r="B278">
        <v>5500</v>
      </c>
      <c r="C278">
        <v>5324</v>
      </c>
      <c r="D278">
        <v>96.8</v>
      </c>
      <c r="E278" t="s">
        <v>14</v>
      </c>
      <c r="F278">
        <v>133</v>
      </c>
      <c r="G278">
        <v>40.030075187969928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t="s">
        <v>2050</v>
      </c>
      <c r="P278" t="s">
        <v>2051</v>
      </c>
    </row>
    <row r="279" spans="1:16" x14ac:dyDescent="0.2">
      <c r="A279" t="s">
        <v>607</v>
      </c>
      <c r="B279">
        <v>700</v>
      </c>
      <c r="C279">
        <v>7465</v>
      </c>
      <c r="D279">
        <v>1066.4285714285716</v>
      </c>
      <c r="E279" t="s">
        <v>20</v>
      </c>
      <c r="F279">
        <v>83</v>
      </c>
      <c r="G279">
        <v>89.939759036144579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t="s">
        <v>2039</v>
      </c>
      <c r="P279" t="s">
        <v>2040</v>
      </c>
    </row>
    <row r="280" spans="1:16" x14ac:dyDescent="0.2">
      <c r="A280" t="s">
        <v>609</v>
      </c>
      <c r="B280">
        <v>2700</v>
      </c>
      <c r="C280">
        <v>8799</v>
      </c>
      <c r="D280">
        <v>325.88888888888891</v>
      </c>
      <c r="E280" t="s">
        <v>20</v>
      </c>
      <c r="F280">
        <v>91</v>
      </c>
      <c r="G280">
        <v>96.692307692307693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t="s">
        <v>2037</v>
      </c>
      <c r="P280" t="s">
        <v>2038</v>
      </c>
    </row>
    <row r="281" spans="1:16" x14ac:dyDescent="0.2">
      <c r="A281" t="s">
        <v>611</v>
      </c>
      <c r="B281">
        <v>8000</v>
      </c>
      <c r="C281">
        <v>13656</v>
      </c>
      <c r="D281">
        <v>170.70000000000002</v>
      </c>
      <c r="E281" t="s">
        <v>20</v>
      </c>
      <c r="F281">
        <v>546</v>
      </c>
      <c r="G281">
        <v>25.010989010989011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t="s">
        <v>2039</v>
      </c>
      <c r="P281" t="s">
        <v>2040</v>
      </c>
    </row>
    <row r="282" spans="1:16" x14ac:dyDescent="0.2">
      <c r="A282" t="s">
        <v>613</v>
      </c>
      <c r="B282">
        <v>2500</v>
      </c>
      <c r="C282">
        <v>14536</v>
      </c>
      <c r="D282">
        <v>581.44000000000005</v>
      </c>
      <c r="E282" t="s">
        <v>20</v>
      </c>
      <c r="F282">
        <v>393</v>
      </c>
      <c r="G282">
        <v>36.987277353689571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t="s">
        <v>2041</v>
      </c>
      <c r="P282" t="s">
        <v>2049</v>
      </c>
    </row>
    <row r="283" spans="1:16" x14ac:dyDescent="0.2">
      <c r="A283" t="s">
        <v>615</v>
      </c>
      <c r="B283">
        <v>164500</v>
      </c>
      <c r="C283">
        <v>150552</v>
      </c>
      <c r="D283">
        <v>91.520972644376897</v>
      </c>
      <c r="E283" t="s">
        <v>14</v>
      </c>
      <c r="F283">
        <v>2062</v>
      </c>
      <c r="G283">
        <v>73.012609117361791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t="s">
        <v>2039</v>
      </c>
      <c r="P283" t="s">
        <v>2040</v>
      </c>
    </row>
    <row r="284" spans="1:16" x14ac:dyDescent="0.2">
      <c r="A284" t="s">
        <v>617</v>
      </c>
      <c r="B284">
        <v>8400</v>
      </c>
      <c r="C284">
        <v>9076</v>
      </c>
      <c r="D284">
        <v>108.04761904761904</v>
      </c>
      <c r="E284" t="s">
        <v>20</v>
      </c>
      <c r="F284">
        <v>133</v>
      </c>
      <c r="G284">
        <v>68.240601503759393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t="s">
        <v>2041</v>
      </c>
      <c r="P284" t="s">
        <v>2060</v>
      </c>
    </row>
    <row r="285" spans="1:16" x14ac:dyDescent="0.2">
      <c r="A285" t="s">
        <v>619</v>
      </c>
      <c r="B285">
        <v>8100</v>
      </c>
      <c r="C285">
        <v>1517</v>
      </c>
      <c r="D285">
        <v>18.728395061728396</v>
      </c>
      <c r="E285" t="s">
        <v>14</v>
      </c>
      <c r="F285">
        <v>29</v>
      </c>
      <c r="G285">
        <v>52.310344827586206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t="s">
        <v>2035</v>
      </c>
      <c r="P285" t="s">
        <v>2036</v>
      </c>
    </row>
    <row r="286" spans="1:16" x14ac:dyDescent="0.2">
      <c r="A286" t="s">
        <v>621</v>
      </c>
      <c r="B286">
        <v>9800</v>
      </c>
      <c r="C286">
        <v>8153</v>
      </c>
      <c r="D286">
        <v>83.193877551020407</v>
      </c>
      <c r="E286" t="s">
        <v>14</v>
      </c>
      <c r="F286">
        <v>132</v>
      </c>
      <c r="G286">
        <v>61.765151515151516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t="s">
        <v>2037</v>
      </c>
      <c r="P286" t="s">
        <v>2038</v>
      </c>
    </row>
    <row r="287" spans="1:16" x14ac:dyDescent="0.2">
      <c r="A287" t="s">
        <v>623</v>
      </c>
      <c r="B287">
        <v>900</v>
      </c>
      <c r="C287">
        <v>6357</v>
      </c>
      <c r="D287">
        <v>706.33333333333337</v>
      </c>
      <c r="E287" t="s">
        <v>20</v>
      </c>
      <c r="F287">
        <v>254</v>
      </c>
      <c r="G287">
        <v>25.027559055118111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t="s">
        <v>2039</v>
      </c>
      <c r="P287" t="s">
        <v>2040</v>
      </c>
    </row>
    <row r="288" spans="1:16" x14ac:dyDescent="0.2">
      <c r="A288" t="s">
        <v>625</v>
      </c>
      <c r="B288">
        <v>112100</v>
      </c>
      <c r="C288">
        <v>19557</v>
      </c>
      <c r="D288">
        <v>17.446030330062445</v>
      </c>
      <c r="E288" t="s">
        <v>74</v>
      </c>
      <c r="F288">
        <v>184</v>
      </c>
      <c r="G288">
        <v>106.28804347826087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t="s">
        <v>2039</v>
      </c>
      <c r="P288" t="s">
        <v>2040</v>
      </c>
    </row>
    <row r="289" spans="1:16" x14ac:dyDescent="0.2">
      <c r="A289" t="s">
        <v>627</v>
      </c>
      <c r="B289">
        <v>6300</v>
      </c>
      <c r="C289">
        <v>13213</v>
      </c>
      <c r="D289">
        <v>209.73015873015873</v>
      </c>
      <c r="E289" t="s">
        <v>20</v>
      </c>
      <c r="F289">
        <v>176</v>
      </c>
      <c r="G289">
        <v>75.07386363636364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t="s">
        <v>2035</v>
      </c>
      <c r="P289" t="s">
        <v>2043</v>
      </c>
    </row>
    <row r="290" spans="1:16" x14ac:dyDescent="0.2">
      <c r="A290" t="s">
        <v>629</v>
      </c>
      <c r="B290">
        <v>5600</v>
      </c>
      <c r="C290">
        <v>5476</v>
      </c>
      <c r="D290">
        <v>97.785714285714292</v>
      </c>
      <c r="E290" t="s">
        <v>14</v>
      </c>
      <c r="F290">
        <v>137</v>
      </c>
      <c r="G290">
        <v>39.970802919708028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t="s">
        <v>2035</v>
      </c>
      <c r="P290" t="s">
        <v>2057</v>
      </c>
    </row>
    <row r="291" spans="1:16" x14ac:dyDescent="0.2">
      <c r="A291" t="s">
        <v>631</v>
      </c>
      <c r="B291">
        <v>800</v>
      </c>
      <c r="C291">
        <v>13474</v>
      </c>
      <c r="D291">
        <v>1684.25</v>
      </c>
      <c r="E291" t="s">
        <v>20</v>
      </c>
      <c r="F291">
        <v>337</v>
      </c>
      <c r="G291">
        <v>39.982195845697326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t="s">
        <v>2039</v>
      </c>
      <c r="P291" t="s">
        <v>2040</v>
      </c>
    </row>
    <row r="292" spans="1:16" x14ac:dyDescent="0.2">
      <c r="A292" t="s">
        <v>633</v>
      </c>
      <c r="B292">
        <v>168600</v>
      </c>
      <c r="C292">
        <v>91722</v>
      </c>
      <c r="D292">
        <v>54.402135231316727</v>
      </c>
      <c r="E292" t="s">
        <v>14</v>
      </c>
      <c r="F292">
        <v>908</v>
      </c>
      <c r="G292">
        <v>101.01541850220265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t="s">
        <v>2041</v>
      </c>
      <c r="P292" t="s">
        <v>2042</v>
      </c>
    </row>
    <row r="293" spans="1:16" x14ac:dyDescent="0.2">
      <c r="A293" t="s">
        <v>635</v>
      </c>
      <c r="B293">
        <v>1800</v>
      </c>
      <c r="C293">
        <v>8219</v>
      </c>
      <c r="D293">
        <v>456.61111111111109</v>
      </c>
      <c r="E293" t="s">
        <v>20</v>
      </c>
      <c r="F293">
        <v>107</v>
      </c>
      <c r="G293">
        <v>76.813084112149539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t="s">
        <v>2037</v>
      </c>
      <c r="P293" t="s">
        <v>2038</v>
      </c>
    </row>
    <row r="294" spans="1:16" x14ac:dyDescent="0.2">
      <c r="A294" t="s">
        <v>637</v>
      </c>
      <c r="B294">
        <v>7300</v>
      </c>
      <c r="C294">
        <v>717</v>
      </c>
      <c r="D294">
        <v>9.8219178082191778</v>
      </c>
      <c r="E294" t="s">
        <v>14</v>
      </c>
      <c r="F294">
        <v>10</v>
      </c>
      <c r="G294">
        <v>71.7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t="s">
        <v>2033</v>
      </c>
      <c r="P294" t="s">
        <v>2034</v>
      </c>
    </row>
    <row r="295" spans="1:16" x14ac:dyDescent="0.2">
      <c r="A295" t="s">
        <v>639</v>
      </c>
      <c r="B295">
        <v>6500</v>
      </c>
      <c r="C295">
        <v>1065</v>
      </c>
      <c r="D295">
        <v>16.384615384615383</v>
      </c>
      <c r="E295" t="s">
        <v>74</v>
      </c>
      <c r="F295">
        <v>32</v>
      </c>
      <c r="G295">
        <v>33.28125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t="s">
        <v>2039</v>
      </c>
      <c r="P295" t="s">
        <v>2040</v>
      </c>
    </row>
    <row r="296" spans="1:16" x14ac:dyDescent="0.2">
      <c r="A296" t="s">
        <v>641</v>
      </c>
      <c r="B296">
        <v>600</v>
      </c>
      <c r="C296">
        <v>8038</v>
      </c>
      <c r="D296">
        <v>1339.6666666666667</v>
      </c>
      <c r="E296" t="s">
        <v>20</v>
      </c>
      <c r="F296">
        <v>183</v>
      </c>
      <c r="G296">
        <v>43.923497267759565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t="s">
        <v>2039</v>
      </c>
      <c r="P296" t="s">
        <v>2040</v>
      </c>
    </row>
    <row r="297" spans="1:16" x14ac:dyDescent="0.2">
      <c r="A297" t="s">
        <v>643</v>
      </c>
      <c r="B297">
        <v>192900</v>
      </c>
      <c r="C297">
        <v>68769</v>
      </c>
      <c r="D297">
        <v>35.650077760497666</v>
      </c>
      <c r="E297" t="s">
        <v>14</v>
      </c>
      <c r="F297">
        <v>1910</v>
      </c>
      <c r="G297">
        <v>36.004712041884815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t="s">
        <v>2039</v>
      </c>
      <c r="P297" t="s">
        <v>2040</v>
      </c>
    </row>
    <row r="298" spans="1:16" x14ac:dyDescent="0.2">
      <c r="A298" t="s">
        <v>645</v>
      </c>
      <c r="B298">
        <v>6100</v>
      </c>
      <c r="C298">
        <v>3352</v>
      </c>
      <c r="D298">
        <v>54.950819672131146</v>
      </c>
      <c r="E298" t="s">
        <v>14</v>
      </c>
      <c r="F298">
        <v>38</v>
      </c>
      <c r="G298">
        <v>88.21052631578948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t="s">
        <v>2039</v>
      </c>
      <c r="P298" t="s">
        <v>2040</v>
      </c>
    </row>
    <row r="299" spans="1:16" x14ac:dyDescent="0.2">
      <c r="A299" t="s">
        <v>647</v>
      </c>
      <c r="B299">
        <v>7200</v>
      </c>
      <c r="C299">
        <v>6785</v>
      </c>
      <c r="D299">
        <v>94.236111111111114</v>
      </c>
      <c r="E299" t="s">
        <v>14</v>
      </c>
      <c r="F299">
        <v>104</v>
      </c>
      <c r="G299">
        <v>65.240384615384613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t="s">
        <v>2039</v>
      </c>
      <c r="P299" t="s">
        <v>2040</v>
      </c>
    </row>
    <row r="300" spans="1:16" x14ac:dyDescent="0.2">
      <c r="A300" t="s">
        <v>649</v>
      </c>
      <c r="B300">
        <v>3500</v>
      </c>
      <c r="C300">
        <v>5037</v>
      </c>
      <c r="D300">
        <v>143.91428571428571</v>
      </c>
      <c r="E300" t="s">
        <v>20</v>
      </c>
      <c r="F300">
        <v>72</v>
      </c>
      <c r="G300">
        <v>69.958333333333329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t="s">
        <v>2035</v>
      </c>
      <c r="P300" t="s">
        <v>2036</v>
      </c>
    </row>
    <row r="301" spans="1:16" x14ac:dyDescent="0.2">
      <c r="A301" t="s">
        <v>651</v>
      </c>
      <c r="B301">
        <v>3800</v>
      </c>
      <c r="C301">
        <v>1954</v>
      </c>
      <c r="D301">
        <v>51.421052631578945</v>
      </c>
      <c r="E301" t="s">
        <v>14</v>
      </c>
      <c r="F301">
        <v>49</v>
      </c>
      <c r="G301">
        <v>39.877551020408163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t="s">
        <v>2033</v>
      </c>
      <c r="P301" t="s">
        <v>2034</v>
      </c>
    </row>
    <row r="302" spans="1:16" x14ac:dyDescent="0.2">
      <c r="A302" t="s">
        <v>653</v>
      </c>
      <c r="B302">
        <v>100</v>
      </c>
      <c r="C302">
        <v>5</v>
      </c>
      <c r="D302">
        <v>5</v>
      </c>
      <c r="E302" t="s">
        <v>14</v>
      </c>
      <c r="F302">
        <v>1</v>
      </c>
      <c r="G302">
        <v>5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t="s">
        <v>2047</v>
      </c>
      <c r="P302" t="s">
        <v>2048</v>
      </c>
    </row>
    <row r="303" spans="1:16" x14ac:dyDescent="0.2">
      <c r="A303" t="s">
        <v>655</v>
      </c>
      <c r="B303">
        <v>900</v>
      </c>
      <c r="C303">
        <v>12102</v>
      </c>
      <c r="D303">
        <v>1344.6666666666667</v>
      </c>
      <c r="E303" t="s">
        <v>20</v>
      </c>
      <c r="F303">
        <v>295</v>
      </c>
      <c r="G303">
        <v>41.023728813559323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t="s">
        <v>2041</v>
      </c>
      <c r="P303" t="s">
        <v>2042</v>
      </c>
    </row>
    <row r="304" spans="1:16" x14ac:dyDescent="0.2">
      <c r="A304" t="s">
        <v>657</v>
      </c>
      <c r="B304">
        <v>76100</v>
      </c>
      <c r="C304">
        <v>24234</v>
      </c>
      <c r="D304">
        <v>31.844940867279899</v>
      </c>
      <c r="E304" t="s">
        <v>14</v>
      </c>
      <c r="F304">
        <v>245</v>
      </c>
      <c r="G304">
        <v>98.914285714285711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t="s">
        <v>2039</v>
      </c>
      <c r="P304" t="s">
        <v>2040</v>
      </c>
    </row>
    <row r="305" spans="1:16" x14ac:dyDescent="0.2">
      <c r="A305" t="s">
        <v>659</v>
      </c>
      <c r="B305">
        <v>3400</v>
      </c>
      <c r="C305">
        <v>2809</v>
      </c>
      <c r="D305">
        <v>82.617647058823536</v>
      </c>
      <c r="E305" t="s">
        <v>14</v>
      </c>
      <c r="F305">
        <v>32</v>
      </c>
      <c r="G305">
        <v>87.78125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t="s">
        <v>2035</v>
      </c>
      <c r="P305" t="s">
        <v>2045</v>
      </c>
    </row>
    <row r="306" spans="1:16" x14ac:dyDescent="0.2">
      <c r="A306" t="s">
        <v>661</v>
      </c>
      <c r="B306">
        <v>2100</v>
      </c>
      <c r="C306">
        <v>11469</v>
      </c>
      <c r="D306">
        <v>546.14285714285722</v>
      </c>
      <c r="E306" t="s">
        <v>20</v>
      </c>
      <c r="F306">
        <v>142</v>
      </c>
      <c r="G306">
        <v>80.767605633802816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t="s">
        <v>2041</v>
      </c>
      <c r="P306" t="s">
        <v>2042</v>
      </c>
    </row>
    <row r="307" spans="1:16" x14ac:dyDescent="0.2">
      <c r="A307" t="s">
        <v>663</v>
      </c>
      <c r="B307">
        <v>2800</v>
      </c>
      <c r="C307">
        <v>8014</v>
      </c>
      <c r="D307">
        <v>286.21428571428572</v>
      </c>
      <c r="E307" t="s">
        <v>20</v>
      </c>
      <c r="F307">
        <v>85</v>
      </c>
      <c r="G307">
        <v>94.28235294117647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t="s">
        <v>2039</v>
      </c>
      <c r="P307" t="s">
        <v>2040</v>
      </c>
    </row>
    <row r="308" spans="1:16" x14ac:dyDescent="0.2">
      <c r="A308" t="s">
        <v>665</v>
      </c>
      <c r="B308">
        <v>6500</v>
      </c>
      <c r="C308">
        <v>514</v>
      </c>
      <c r="D308">
        <v>7.9076923076923071</v>
      </c>
      <c r="E308" t="s">
        <v>14</v>
      </c>
      <c r="F308">
        <v>7</v>
      </c>
      <c r="G308">
        <v>73.428571428571431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t="s">
        <v>2039</v>
      </c>
      <c r="P308" t="s">
        <v>2040</v>
      </c>
    </row>
    <row r="309" spans="1:16" x14ac:dyDescent="0.2">
      <c r="A309" t="s">
        <v>667</v>
      </c>
      <c r="B309">
        <v>32900</v>
      </c>
      <c r="C309">
        <v>43473</v>
      </c>
      <c r="D309">
        <v>132.13677811550153</v>
      </c>
      <c r="E309" t="s">
        <v>20</v>
      </c>
      <c r="F309">
        <v>659</v>
      </c>
      <c r="G309">
        <v>65.968133535660087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t="s">
        <v>2047</v>
      </c>
      <c r="P309" t="s">
        <v>2053</v>
      </c>
    </row>
    <row r="310" spans="1:16" x14ac:dyDescent="0.2">
      <c r="A310" t="s">
        <v>669</v>
      </c>
      <c r="B310">
        <v>118200</v>
      </c>
      <c r="C310">
        <v>87560</v>
      </c>
      <c r="D310">
        <v>74.077834179357026</v>
      </c>
      <c r="E310" t="s">
        <v>14</v>
      </c>
      <c r="F310">
        <v>803</v>
      </c>
      <c r="G310">
        <v>109.04109589041096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t="s">
        <v>2039</v>
      </c>
      <c r="P310" t="s">
        <v>2040</v>
      </c>
    </row>
    <row r="311" spans="1:16" x14ac:dyDescent="0.2">
      <c r="A311" t="s">
        <v>671</v>
      </c>
      <c r="B311">
        <v>4100</v>
      </c>
      <c r="C311">
        <v>3087</v>
      </c>
      <c r="D311">
        <v>75.292682926829272</v>
      </c>
      <c r="E311" t="s">
        <v>74</v>
      </c>
      <c r="F311">
        <v>75</v>
      </c>
      <c r="G311">
        <v>41.16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t="s">
        <v>2035</v>
      </c>
      <c r="P311" t="s">
        <v>2045</v>
      </c>
    </row>
    <row r="312" spans="1:16" x14ac:dyDescent="0.2">
      <c r="A312" t="s">
        <v>673</v>
      </c>
      <c r="B312">
        <v>7800</v>
      </c>
      <c r="C312">
        <v>1586</v>
      </c>
      <c r="D312">
        <v>20.333333333333332</v>
      </c>
      <c r="E312" t="s">
        <v>14</v>
      </c>
      <c r="F312">
        <v>16</v>
      </c>
      <c r="G312">
        <v>99.125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t="s">
        <v>2050</v>
      </c>
      <c r="P312" t="s">
        <v>2051</v>
      </c>
    </row>
    <row r="313" spans="1:16" x14ac:dyDescent="0.2">
      <c r="A313" t="s">
        <v>675</v>
      </c>
      <c r="B313">
        <v>6300</v>
      </c>
      <c r="C313">
        <v>12812</v>
      </c>
      <c r="D313">
        <v>203.36507936507937</v>
      </c>
      <c r="E313" t="s">
        <v>20</v>
      </c>
      <c r="F313">
        <v>121</v>
      </c>
      <c r="G313">
        <v>105.88429752066116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t="s">
        <v>2039</v>
      </c>
      <c r="P313" t="s">
        <v>2040</v>
      </c>
    </row>
    <row r="314" spans="1:16" x14ac:dyDescent="0.2">
      <c r="A314" t="s">
        <v>677</v>
      </c>
      <c r="B314">
        <v>59100</v>
      </c>
      <c r="C314">
        <v>183345</v>
      </c>
      <c r="D314">
        <v>310.2284263959391</v>
      </c>
      <c r="E314" t="s">
        <v>20</v>
      </c>
      <c r="F314">
        <v>3742</v>
      </c>
      <c r="G314">
        <v>48.996525921966864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t="s">
        <v>2039</v>
      </c>
      <c r="P314" t="s">
        <v>2040</v>
      </c>
    </row>
    <row r="315" spans="1:16" x14ac:dyDescent="0.2">
      <c r="A315" t="s">
        <v>679</v>
      </c>
      <c r="B315">
        <v>2200</v>
      </c>
      <c r="C315">
        <v>8697</v>
      </c>
      <c r="D315">
        <v>395.31818181818181</v>
      </c>
      <c r="E315" t="s">
        <v>20</v>
      </c>
      <c r="F315">
        <v>223</v>
      </c>
      <c r="G315">
        <v>39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t="s">
        <v>2035</v>
      </c>
      <c r="P315" t="s">
        <v>2036</v>
      </c>
    </row>
    <row r="316" spans="1:16" x14ac:dyDescent="0.2">
      <c r="A316" t="s">
        <v>681</v>
      </c>
      <c r="B316">
        <v>1400</v>
      </c>
      <c r="C316">
        <v>4126</v>
      </c>
      <c r="D316">
        <v>294.71428571428572</v>
      </c>
      <c r="E316" t="s">
        <v>20</v>
      </c>
      <c r="F316">
        <v>133</v>
      </c>
      <c r="G316">
        <v>31.022556390977442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t="s">
        <v>2041</v>
      </c>
      <c r="P316" t="s">
        <v>2042</v>
      </c>
    </row>
    <row r="317" spans="1:16" x14ac:dyDescent="0.2">
      <c r="A317" t="s">
        <v>683</v>
      </c>
      <c r="B317">
        <v>9500</v>
      </c>
      <c r="C317">
        <v>3220</v>
      </c>
      <c r="D317">
        <v>33.89473684210526</v>
      </c>
      <c r="E317" t="s">
        <v>14</v>
      </c>
      <c r="F317">
        <v>31</v>
      </c>
      <c r="G317">
        <v>103.87096774193549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t="s">
        <v>2039</v>
      </c>
      <c r="P317" t="s">
        <v>2040</v>
      </c>
    </row>
    <row r="318" spans="1:16" x14ac:dyDescent="0.2">
      <c r="A318" t="s">
        <v>685</v>
      </c>
      <c r="B318">
        <v>9600</v>
      </c>
      <c r="C318">
        <v>6401</v>
      </c>
      <c r="D318">
        <v>66.677083333333329</v>
      </c>
      <c r="E318" t="s">
        <v>14</v>
      </c>
      <c r="F318">
        <v>108</v>
      </c>
      <c r="G318">
        <v>59.268518518518519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t="s">
        <v>2033</v>
      </c>
      <c r="P318" t="s">
        <v>2034</v>
      </c>
    </row>
    <row r="319" spans="1:16" x14ac:dyDescent="0.2">
      <c r="A319" t="s">
        <v>687</v>
      </c>
      <c r="B319">
        <v>6600</v>
      </c>
      <c r="C319">
        <v>1269</v>
      </c>
      <c r="D319">
        <v>19.227272727272727</v>
      </c>
      <c r="E319" t="s">
        <v>14</v>
      </c>
      <c r="F319">
        <v>30</v>
      </c>
      <c r="G319">
        <v>42.3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t="s">
        <v>2039</v>
      </c>
      <c r="P319" t="s">
        <v>2040</v>
      </c>
    </row>
    <row r="320" spans="1:16" x14ac:dyDescent="0.2">
      <c r="A320" t="s">
        <v>689</v>
      </c>
      <c r="B320">
        <v>5700</v>
      </c>
      <c r="C320">
        <v>903</v>
      </c>
      <c r="D320">
        <v>15.842105263157894</v>
      </c>
      <c r="E320" t="s">
        <v>14</v>
      </c>
      <c r="F320">
        <v>17</v>
      </c>
      <c r="G320">
        <v>53.117647058823529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t="s">
        <v>2035</v>
      </c>
      <c r="P320" t="s">
        <v>2036</v>
      </c>
    </row>
    <row r="321" spans="1:16" x14ac:dyDescent="0.2">
      <c r="A321" t="s">
        <v>691</v>
      </c>
      <c r="B321">
        <v>8400</v>
      </c>
      <c r="C321">
        <v>3251</v>
      </c>
      <c r="D321">
        <v>38.702380952380956</v>
      </c>
      <c r="E321" t="s">
        <v>74</v>
      </c>
      <c r="F321">
        <v>64</v>
      </c>
      <c r="G321">
        <v>50.796875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t="s">
        <v>2037</v>
      </c>
      <c r="P321" t="s">
        <v>2038</v>
      </c>
    </row>
    <row r="322" spans="1:16" x14ac:dyDescent="0.2">
      <c r="A322" t="s">
        <v>693</v>
      </c>
      <c r="B322">
        <v>84400</v>
      </c>
      <c r="C322">
        <v>8092</v>
      </c>
      <c r="D322">
        <v>9.5876777251184837</v>
      </c>
      <c r="E322" t="s">
        <v>14</v>
      </c>
      <c r="F322">
        <v>80</v>
      </c>
      <c r="G322">
        <v>101.15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t="s">
        <v>2047</v>
      </c>
      <c r="P322" t="s">
        <v>2053</v>
      </c>
    </row>
    <row r="323" spans="1:16" x14ac:dyDescent="0.2">
      <c r="A323" t="s">
        <v>695</v>
      </c>
      <c r="B323">
        <v>170400</v>
      </c>
      <c r="C323">
        <v>160422</v>
      </c>
      <c r="D323">
        <v>94.144366197183089</v>
      </c>
      <c r="E323" t="s">
        <v>14</v>
      </c>
      <c r="F323">
        <v>2468</v>
      </c>
      <c r="G323">
        <v>65.000810372771468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t="s">
        <v>2041</v>
      </c>
      <c r="P323" t="s">
        <v>2052</v>
      </c>
    </row>
    <row r="324" spans="1:16" x14ac:dyDescent="0.2">
      <c r="A324" t="s">
        <v>697</v>
      </c>
      <c r="B324">
        <v>117900</v>
      </c>
      <c r="C324">
        <v>196377</v>
      </c>
      <c r="D324">
        <v>166.56234096692114</v>
      </c>
      <c r="E324" t="s">
        <v>20</v>
      </c>
      <c r="F324">
        <v>5168</v>
      </c>
      <c r="G324">
        <v>37.998645510835914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t="s">
        <v>2039</v>
      </c>
      <c r="P324" t="s">
        <v>2040</v>
      </c>
    </row>
    <row r="325" spans="1:16" x14ac:dyDescent="0.2">
      <c r="A325" t="s">
        <v>699</v>
      </c>
      <c r="B325">
        <v>8900</v>
      </c>
      <c r="C325">
        <v>2148</v>
      </c>
      <c r="D325">
        <v>24.134831460674157</v>
      </c>
      <c r="E325" t="s">
        <v>14</v>
      </c>
      <c r="F325">
        <v>26</v>
      </c>
      <c r="G325">
        <v>82.615384615384613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t="s">
        <v>2041</v>
      </c>
      <c r="P325" t="s">
        <v>2042</v>
      </c>
    </row>
    <row r="326" spans="1:16" x14ac:dyDescent="0.2">
      <c r="A326" t="s">
        <v>701</v>
      </c>
      <c r="B326">
        <v>7100</v>
      </c>
      <c r="C326">
        <v>11648</v>
      </c>
      <c r="D326">
        <v>164.05633802816902</v>
      </c>
      <c r="E326" t="s">
        <v>20</v>
      </c>
      <c r="F326">
        <v>307</v>
      </c>
      <c r="G326">
        <v>37.941368078175898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t="s">
        <v>2039</v>
      </c>
      <c r="P326" t="s">
        <v>2040</v>
      </c>
    </row>
    <row r="327" spans="1:16" x14ac:dyDescent="0.2">
      <c r="A327" t="s">
        <v>703</v>
      </c>
      <c r="B327">
        <v>6500</v>
      </c>
      <c r="C327">
        <v>5897</v>
      </c>
      <c r="D327">
        <v>90.723076923076931</v>
      </c>
      <c r="E327" t="s">
        <v>14</v>
      </c>
      <c r="F327">
        <v>73</v>
      </c>
      <c r="G327">
        <v>80.780821917808225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t="s">
        <v>2039</v>
      </c>
      <c r="P327" t="s">
        <v>2040</v>
      </c>
    </row>
    <row r="328" spans="1:16" x14ac:dyDescent="0.2">
      <c r="A328" t="s">
        <v>705</v>
      </c>
      <c r="B328">
        <v>7200</v>
      </c>
      <c r="C328">
        <v>3326</v>
      </c>
      <c r="D328">
        <v>46.194444444444443</v>
      </c>
      <c r="E328" t="s">
        <v>14</v>
      </c>
      <c r="F328">
        <v>128</v>
      </c>
      <c r="G328">
        <v>25.984375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t="s">
        <v>2041</v>
      </c>
      <c r="P328" t="s">
        <v>2049</v>
      </c>
    </row>
    <row r="329" spans="1:16" x14ac:dyDescent="0.2">
      <c r="A329" t="s">
        <v>707</v>
      </c>
      <c r="B329">
        <v>2600</v>
      </c>
      <c r="C329">
        <v>1002</v>
      </c>
      <c r="D329">
        <v>38.53846153846154</v>
      </c>
      <c r="E329" t="s">
        <v>14</v>
      </c>
      <c r="F329">
        <v>33</v>
      </c>
      <c r="G329">
        <v>30.363636363636363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t="s">
        <v>2039</v>
      </c>
      <c r="P329" t="s">
        <v>2040</v>
      </c>
    </row>
    <row r="330" spans="1:16" x14ac:dyDescent="0.2">
      <c r="A330" t="s">
        <v>709</v>
      </c>
      <c r="B330">
        <v>98700</v>
      </c>
      <c r="C330">
        <v>131826</v>
      </c>
      <c r="D330">
        <v>133.56231003039514</v>
      </c>
      <c r="E330" t="s">
        <v>20</v>
      </c>
      <c r="F330">
        <v>2441</v>
      </c>
      <c r="G330">
        <v>54.004916018025398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t="s">
        <v>2035</v>
      </c>
      <c r="P330" t="s">
        <v>2036</v>
      </c>
    </row>
    <row r="331" spans="1:16" x14ac:dyDescent="0.2">
      <c r="A331" t="s">
        <v>711</v>
      </c>
      <c r="B331">
        <v>93800</v>
      </c>
      <c r="C331">
        <v>21477</v>
      </c>
      <c r="D331">
        <v>22.896588486140725</v>
      </c>
      <c r="E331" t="s">
        <v>47</v>
      </c>
      <c r="F331">
        <v>211</v>
      </c>
      <c r="G331">
        <v>101.78672985781991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t="s">
        <v>2050</v>
      </c>
      <c r="P331" t="s">
        <v>2051</v>
      </c>
    </row>
    <row r="332" spans="1:16" x14ac:dyDescent="0.2">
      <c r="A332" t="s">
        <v>713</v>
      </c>
      <c r="B332">
        <v>33700</v>
      </c>
      <c r="C332">
        <v>62330</v>
      </c>
      <c r="D332">
        <v>184.95548961424333</v>
      </c>
      <c r="E332" t="s">
        <v>20</v>
      </c>
      <c r="F332">
        <v>1385</v>
      </c>
      <c r="G332">
        <v>45.003610108303249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t="s">
        <v>2041</v>
      </c>
      <c r="P332" t="s">
        <v>2042</v>
      </c>
    </row>
    <row r="333" spans="1:16" x14ac:dyDescent="0.2">
      <c r="A333" t="s">
        <v>715</v>
      </c>
      <c r="B333">
        <v>3300</v>
      </c>
      <c r="C333">
        <v>14643</v>
      </c>
      <c r="D333">
        <v>443.72727272727275</v>
      </c>
      <c r="E333" t="s">
        <v>20</v>
      </c>
      <c r="F333">
        <v>190</v>
      </c>
      <c r="G333">
        <v>77.068421052631578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t="s">
        <v>2033</v>
      </c>
      <c r="P333" t="s">
        <v>2034</v>
      </c>
    </row>
    <row r="334" spans="1:16" x14ac:dyDescent="0.2">
      <c r="A334" t="s">
        <v>717</v>
      </c>
      <c r="B334">
        <v>20700</v>
      </c>
      <c r="C334">
        <v>41396</v>
      </c>
      <c r="D334">
        <v>199.9806763285024</v>
      </c>
      <c r="E334" t="s">
        <v>20</v>
      </c>
      <c r="F334">
        <v>470</v>
      </c>
      <c r="G334">
        <v>88.076595744680844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t="s">
        <v>2037</v>
      </c>
      <c r="P334" t="s">
        <v>2046</v>
      </c>
    </row>
    <row r="335" spans="1:16" x14ac:dyDescent="0.2">
      <c r="A335" t="s">
        <v>719</v>
      </c>
      <c r="B335">
        <v>9600</v>
      </c>
      <c r="C335">
        <v>11900</v>
      </c>
      <c r="D335">
        <v>123.95833333333333</v>
      </c>
      <c r="E335" t="s">
        <v>20</v>
      </c>
      <c r="F335">
        <v>253</v>
      </c>
      <c r="G335">
        <v>47.035573122529641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t="s">
        <v>2039</v>
      </c>
      <c r="P335" t="s">
        <v>2040</v>
      </c>
    </row>
    <row r="336" spans="1:16" x14ac:dyDescent="0.2">
      <c r="A336" t="s">
        <v>721</v>
      </c>
      <c r="B336">
        <v>66200</v>
      </c>
      <c r="C336">
        <v>123538</v>
      </c>
      <c r="D336">
        <v>186.61329305135951</v>
      </c>
      <c r="E336" t="s">
        <v>20</v>
      </c>
      <c r="F336">
        <v>1113</v>
      </c>
      <c r="G336">
        <v>110.99550763701707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t="s">
        <v>2035</v>
      </c>
      <c r="P336" t="s">
        <v>2036</v>
      </c>
    </row>
    <row r="337" spans="1:16" x14ac:dyDescent="0.2">
      <c r="A337" t="s">
        <v>723</v>
      </c>
      <c r="B337">
        <v>173800</v>
      </c>
      <c r="C337">
        <v>198628</v>
      </c>
      <c r="D337">
        <v>114.28538550057536</v>
      </c>
      <c r="E337" t="s">
        <v>20</v>
      </c>
      <c r="F337">
        <v>2283</v>
      </c>
      <c r="G337">
        <v>87.003066141042481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t="s">
        <v>2035</v>
      </c>
      <c r="P337" t="s">
        <v>2036</v>
      </c>
    </row>
    <row r="338" spans="1:16" x14ac:dyDescent="0.2">
      <c r="A338" t="s">
        <v>725</v>
      </c>
      <c r="B338">
        <v>70700</v>
      </c>
      <c r="C338">
        <v>68602</v>
      </c>
      <c r="D338">
        <v>97.032531824611041</v>
      </c>
      <c r="E338" t="s">
        <v>14</v>
      </c>
      <c r="F338">
        <v>1072</v>
      </c>
      <c r="G338">
        <v>63.994402985074629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t="s">
        <v>2035</v>
      </c>
      <c r="P338" t="s">
        <v>2036</v>
      </c>
    </row>
    <row r="339" spans="1:16" x14ac:dyDescent="0.2">
      <c r="A339" t="s">
        <v>727</v>
      </c>
      <c r="B339">
        <v>94500</v>
      </c>
      <c r="C339">
        <v>116064</v>
      </c>
      <c r="D339">
        <v>122.81904761904762</v>
      </c>
      <c r="E339" t="s">
        <v>20</v>
      </c>
      <c r="F339">
        <v>1095</v>
      </c>
      <c r="G339">
        <v>105.9945205479452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t="s">
        <v>2039</v>
      </c>
      <c r="P339" t="s">
        <v>2040</v>
      </c>
    </row>
    <row r="340" spans="1:16" x14ac:dyDescent="0.2">
      <c r="A340" t="s">
        <v>729</v>
      </c>
      <c r="B340">
        <v>69800</v>
      </c>
      <c r="C340">
        <v>125042</v>
      </c>
      <c r="D340">
        <v>179.14326647564468</v>
      </c>
      <c r="E340" t="s">
        <v>20</v>
      </c>
      <c r="F340">
        <v>1690</v>
      </c>
      <c r="G340">
        <v>73.989349112426041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t="s">
        <v>2039</v>
      </c>
      <c r="P340" t="s">
        <v>2040</v>
      </c>
    </row>
    <row r="341" spans="1:16" x14ac:dyDescent="0.2">
      <c r="A341" t="s">
        <v>731</v>
      </c>
      <c r="B341">
        <v>136300</v>
      </c>
      <c r="C341">
        <v>108974</v>
      </c>
      <c r="D341">
        <v>79.951577402787962</v>
      </c>
      <c r="E341" t="s">
        <v>74</v>
      </c>
      <c r="F341">
        <v>1297</v>
      </c>
      <c r="G341">
        <v>84.02004626060139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t="s">
        <v>2039</v>
      </c>
      <c r="P341" t="s">
        <v>2040</v>
      </c>
    </row>
    <row r="342" spans="1:16" x14ac:dyDescent="0.2">
      <c r="A342" t="s">
        <v>733</v>
      </c>
      <c r="B342">
        <v>37100</v>
      </c>
      <c r="C342">
        <v>34964</v>
      </c>
      <c r="D342">
        <v>94.242587601078171</v>
      </c>
      <c r="E342" t="s">
        <v>14</v>
      </c>
      <c r="F342">
        <v>393</v>
      </c>
      <c r="G342">
        <v>88.966921119592882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t="s">
        <v>2054</v>
      </c>
      <c r="P342" t="s">
        <v>2055</v>
      </c>
    </row>
    <row r="343" spans="1:16" x14ac:dyDescent="0.2">
      <c r="A343" t="s">
        <v>735</v>
      </c>
      <c r="B343">
        <v>114300</v>
      </c>
      <c r="C343">
        <v>96777</v>
      </c>
      <c r="D343">
        <v>84.669291338582681</v>
      </c>
      <c r="E343" t="s">
        <v>14</v>
      </c>
      <c r="F343">
        <v>1257</v>
      </c>
      <c r="G343">
        <v>76.990453460620529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t="s">
        <v>2035</v>
      </c>
      <c r="P343" t="s">
        <v>2045</v>
      </c>
    </row>
    <row r="344" spans="1:16" x14ac:dyDescent="0.2">
      <c r="A344" t="s">
        <v>737</v>
      </c>
      <c r="B344">
        <v>47900</v>
      </c>
      <c r="C344">
        <v>31864</v>
      </c>
      <c r="D344">
        <v>66.521920668058456</v>
      </c>
      <c r="E344" t="s">
        <v>14</v>
      </c>
      <c r="F344">
        <v>328</v>
      </c>
      <c r="G344">
        <v>97.146341463414629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t="s">
        <v>2039</v>
      </c>
      <c r="P344" t="s">
        <v>2040</v>
      </c>
    </row>
    <row r="345" spans="1:16" x14ac:dyDescent="0.2">
      <c r="A345" t="s">
        <v>739</v>
      </c>
      <c r="B345">
        <v>9000</v>
      </c>
      <c r="C345">
        <v>4853</v>
      </c>
      <c r="D345">
        <v>53.922222222222224</v>
      </c>
      <c r="E345" t="s">
        <v>14</v>
      </c>
      <c r="F345">
        <v>147</v>
      </c>
      <c r="G345">
        <v>33.013605442176868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t="s">
        <v>2039</v>
      </c>
      <c r="P345" t="s">
        <v>2040</v>
      </c>
    </row>
    <row r="346" spans="1:16" x14ac:dyDescent="0.2">
      <c r="A346" t="s">
        <v>741</v>
      </c>
      <c r="B346">
        <v>197600</v>
      </c>
      <c r="C346">
        <v>82959</v>
      </c>
      <c r="D346">
        <v>41.983299595141702</v>
      </c>
      <c r="E346" t="s">
        <v>14</v>
      </c>
      <c r="F346">
        <v>830</v>
      </c>
      <c r="G346">
        <v>99.950602409638549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t="s">
        <v>2050</v>
      </c>
      <c r="P346" t="s">
        <v>2051</v>
      </c>
    </row>
    <row r="347" spans="1:16" x14ac:dyDescent="0.2">
      <c r="A347" t="s">
        <v>743</v>
      </c>
      <c r="B347">
        <v>157600</v>
      </c>
      <c r="C347">
        <v>23159</v>
      </c>
      <c r="D347">
        <v>14.69479695431472</v>
      </c>
      <c r="E347" t="s">
        <v>14</v>
      </c>
      <c r="F347">
        <v>331</v>
      </c>
      <c r="G347">
        <v>69.966767371601208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t="s">
        <v>2041</v>
      </c>
      <c r="P347" t="s">
        <v>2044</v>
      </c>
    </row>
    <row r="348" spans="1:16" x14ac:dyDescent="0.2">
      <c r="A348" t="s">
        <v>745</v>
      </c>
      <c r="B348">
        <v>8000</v>
      </c>
      <c r="C348">
        <v>2758</v>
      </c>
      <c r="D348">
        <v>34.475000000000001</v>
      </c>
      <c r="E348" t="s">
        <v>14</v>
      </c>
      <c r="F348">
        <v>25</v>
      </c>
      <c r="G348">
        <v>110.32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t="s">
        <v>2035</v>
      </c>
      <c r="P348" t="s">
        <v>2045</v>
      </c>
    </row>
    <row r="349" spans="1:16" x14ac:dyDescent="0.2">
      <c r="A349" t="s">
        <v>747</v>
      </c>
      <c r="B349">
        <v>900</v>
      </c>
      <c r="C349">
        <v>12607</v>
      </c>
      <c r="D349">
        <v>1400.7777777777778</v>
      </c>
      <c r="E349" t="s">
        <v>20</v>
      </c>
      <c r="F349">
        <v>191</v>
      </c>
      <c r="G349">
        <v>66.005235602094245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t="s">
        <v>2037</v>
      </c>
      <c r="P349" t="s">
        <v>2038</v>
      </c>
    </row>
    <row r="350" spans="1:16" x14ac:dyDescent="0.2">
      <c r="A350" t="s">
        <v>749</v>
      </c>
      <c r="B350">
        <v>199000</v>
      </c>
      <c r="C350">
        <v>142823</v>
      </c>
      <c r="D350">
        <v>71.770351758793964</v>
      </c>
      <c r="E350" t="s">
        <v>14</v>
      </c>
      <c r="F350">
        <v>3483</v>
      </c>
      <c r="G350">
        <v>41.005742176284812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t="s">
        <v>2033</v>
      </c>
      <c r="P350" t="s">
        <v>2034</v>
      </c>
    </row>
    <row r="351" spans="1:16" x14ac:dyDescent="0.2">
      <c r="A351" t="s">
        <v>751</v>
      </c>
      <c r="B351">
        <v>180800</v>
      </c>
      <c r="C351">
        <v>95958</v>
      </c>
      <c r="D351">
        <v>53.074115044247783</v>
      </c>
      <c r="E351" t="s">
        <v>14</v>
      </c>
      <c r="F351">
        <v>923</v>
      </c>
      <c r="G351">
        <v>103.96316359696641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t="s">
        <v>2039</v>
      </c>
      <c r="P351" t="s">
        <v>2040</v>
      </c>
    </row>
    <row r="352" spans="1:16" x14ac:dyDescent="0.2">
      <c r="A352" t="s">
        <v>753</v>
      </c>
      <c r="B352">
        <v>100</v>
      </c>
      <c r="C352">
        <v>5</v>
      </c>
      <c r="D352">
        <v>5</v>
      </c>
      <c r="E352" t="s">
        <v>14</v>
      </c>
      <c r="F352">
        <v>1</v>
      </c>
      <c r="G352">
        <v>5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t="s">
        <v>2035</v>
      </c>
      <c r="P352" t="s">
        <v>2058</v>
      </c>
    </row>
    <row r="353" spans="1:16" x14ac:dyDescent="0.2">
      <c r="A353" t="s">
        <v>755</v>
      </c>
      <c r="B353">
        <v>74100</v>
      </c>
      <c r="C353">
        <v>94631</v>
      </c>
      <c r="D353">
        <v>127.70715249662618</v>
      </c>
      <c r="E353" t="s">
        <v>20</v>
      </c>
      <c r="F353">
        <v>2013</v>
      </c>
      <c r="G353">
        <v>47.009935419771487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t="s">
        <v>2035</v>
      </c>
      <c r="P353" t="s">
        <v>2036</v>
      </c>
    </row>
    <row r="354" spans="1:16" x14ac:dyDescent="0.2">
      <c r="A354" t="s">
        <v>757</v>
      </c>
      <c r="B354">
        <v>2800</v>
      </c>
      <c r="C354">
        <v>977</v>
      </c>
      <c r="D354">
        <v>34.892857142857139</v>
      </c>
      <c r="E354" t="s">
        <v>14</v>
      </c>
      <c r="F354">
        <v>33</v>
      </c>
      <c r="G354">
        <v>29.606060606060606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t="s">
        <v>2039</v>
      </c>
      <c r="P354" t="s">
        <v>2040</v>
      </c>
    </row>
    <row r="355" spans="1:16" x14ac:dyDescent="0.2">
      <c r="A355" t="s">
        <v>759</v>
      </c>
      <c r="B355">
        <v>33600</v>
      </c>
      <c r="C355">
        <v>137961</v>
      </c>
      <c r="D355">
        <v>410.59821428571428</v>
      </c>
      <c r="E355" t="s">
        <v>20</v>
      </c>
      <c r="F355">
        <v>1703</v>
      </c>
      <c r="G355">
        <v>81.010569583088667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t="s">
        <v>2039</v>
      </c>
      <c r="P355" t="s">
        <v>2040</v>
      </c>
    </row>
    <row r="356" spans="1:16" x14ac:dyDescent="0.2">
      <c r="A356" t="s">
        <v>761</v>
      </c>
      <c r="B356">
        <v>6100</v>
      </c>
      <c r="C356">
        <v>7548</v>
      </c>
      <c r="D356">
        <v>123.73770491803278</v>
      </c>
      <c r="E356" t="s">
        <v>20</v>
      </c>
      <c r="F356">
        <v>80</v>
      </c>
      <c r="G356">
        <v>94.35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t="s">
        <v>2041</v>
      </c>
      <c r="P356" t="s">
        <v>2042</v>
      </c>
    </row>
    <row r="357" spans="1:16" x14ac:dyDescent="0.2">
      <c r="A357" t="s">
        <v>763</v>
      </c>
      <c r="B357">
        <v>3800</v>
      </c>
      <c r="C357">
        <v>2241</v>
      </c>
      <c r="D357">
        <v>58.973684210526315</v>
      </c>
      <c r="E357" t="s">
        <v>47</v>
      </c>
      <c r="F357">
        <v>86</v>
      </c>
      <c r="G357">
        <v>26.058139534883722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t="s">
        <v>2037</v>
      </c>
      <c r="P357" t="s">
        <v>2046</v>
      </c>
    </row>
    <row r="358" spans="1:16" x14ac:dyDescent="0.2">
      <c r="A358" t="s">
        <v>765</v>
      </c>
      <c r="B358">
        <v>9300</v>
      </c>
      <c r="C358">
        <v>3431</v>
      </c>
      <c r="D358">
        <v>36.892473118279568</v>
      </c>
      <c r="E358" t="s">
        <v>14</v>
      </c>
      <c r="F358">
        <v>40</v>
      </c>
      <c r="G358">
        <v>85.775000000000006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t="s">
        <v>2039</v>
      </c>
      <c r="P358" t="s">
        <v>2040</v>
      </c>
    </row>
    <row r="359" spans="1:16" x14ac:dyDescent="0.2">
      <c r="A359" t="s">
        <v>767</v>
      </c>
      <c r="B359">
        <v>2300</v>
      </c>
      <c r="C359">
        <v>4253</v>
      </c>
      <c r="D359">
        <v>184.91304347826087</v>
      </c>
      <c r="E359" t="s">
        <v>20</v>
      </c>
      <c r="F359">
        <v>41</v>
      </c>
      <c r="G359">
        <v>103.73170731707317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t="s">
        <v>2050</v>
      </c>
      <c r="P359" t="s">
        <v>2051</v>
      </c>
    </row>
    <row r="360" spans="1:16" x14ac:dyDescent="0.2">
      <c r="A360" t="s">
        <v>769</v>
      </c>
      <c r="B360">
        <v>9700</v>
      </c>
      <c r="C360">
        <v>1146</v>
      </c>
      <c r="D360">
        <v>11.814432989690722</v>
      </c>
      <c r="E360" t="s">
        <v>14</v>
      </c>
      <c r="F360">
        <v>23</v>
      </c>
      <c r="G360">
        <v>49.826086956521742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t="s">
        <v>2054</v>
      </c>
      <c r="P360" t="s">
        <v>2055</v>
      </c>
    </row>
    <row r="361" spans="1:16" x14ac:dyDescent="0.2">
      <c r="A361" t="s">
        <v>771</v>
      </c>
      <c r="B361">
        <v>4000</v>
      </c>
      <c r="C361">
        <v>11948</v>
      </c>
      <c r="D361">
        <v>298.7</v>
      </c>
      <c r="E361" t="s">
        <v>20</v>
      </c>
      <c r="F361">
        <v>187</v>
      </c>
      <c r="G361">
        <v>63.893048128342244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t="s">
        <v>2041</v>
      </c>
      <c r="P361" t="s">
        <v>2049</v>
      </c>
    </row>
    <row r="362" spans="1:16" x14ac:dyDescent="0.2">
      <c r="A362" t="s">
        <v>773</v>
      </c>
      <c r="B362">
        <v>59700</v>
      </c>
      <c r="C362">
        <v>135132</v>
      </c>
      <c r="D362">
        <v>226.35175879396985</v>
      </c>
      <c r="E362" t="s">
        <v>20</v>
      </c>
      <c r="F362">
        <v>2875</v>
      </c>
      <c r="G362">
        <v>47.002434782608695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t="s">
        <v>2039</v>
      </c>
      <c r="P362" t="s">
        <v>2040</v>
      </c>
    </row>
    <row r="363" spans="1:16" x14ac:dyDescent="0.2">
      <c r="A363" t="s">
        <v>775</v>
      </c>
      <c r="B363">
        <v>5500</v>
      </c>
      <c r="C363">
        <v>9546</v>
      </c>
      <c r="D363">
        <v>173.56363636363636</v>
      </c>
      <c r="E363" t="s">
        <v>20</v>
      </c>
      <c r="F363">
        <v>88</v>
      </c>
      <c r="G363">
        <v>108.47727272727273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t="s">
        <v>2039</v>
      </c>
      <c r="P363" t="s">
        <v>2040</v>
      </c>
    </row>
    <row r="364" spans="1:16" x14ac:dyDescent="0.2">
      <c r="A364" t="s">
        <v>777</v>
      </c>
      <c r="B364">
        <v>3700</v>
      </c>
      <c r="C364">
        <v>13755</v>
      </c>
      <c r="D364">
        <v>371.75675675675677</v>
      </c>
      <c r="E364" t="s">
        <v>20</v>
      </c>
      <c r="F364">
        <v>191</v>
      </c>
      <c r="G364">
        <v>72.015706806282722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t="s">
        <v>2035</v>
      </c>
      <c r="P364" t="s">
        <v>2036</v>
      </c>
    </row>
    <row r="365" spans="1:16" x14ac:dyDescent="0.2">
      <c r="A365" t="s">
        <v>779</v>
      </c>
      <c r="B365">
        <v>5200</v>
      </c>
      <c r="C365">
        <v>8330</v>
      </c>
      <c r="D365">
        <v>160.19230769230771</v>
      </c>
      <c r="E365" t="s">
        <v>20</v>
      </c>
      <c r="F365">
        <v>139</v>
      </c>
      <c r="G365">
        <v>59.928057553956833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t="s">
        <v>2035</v>
      </c>
      <c r="P365" t="s">
        <v>2036</v>
      </c>
    </row>
    <row r="366" spans="1:16" x14ac:dyDescent="0.2">
      <c r="A366" t="s">
        <v>781</v>
      </c>
      <c r="B366">
        <v>900</v>
      </c>
      <c r="C366">
        <v>14547</v>
      </c>
      <c r="D366">
        <v>1616.3333333333335</v>
      </c>
      <c r="E366" t="s">
        <v>20</v>
      </c>
      <c r="F366">
        <v>186</v>
      </c>
      <c r="G366">
        <v>78.209677419354833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t="s">
        <v>2035</v>
      </c>
      <c r="P366" t="s">
        <v>2045</v>
      </c>
    </row>
    <row r="367" spans="1:16" x14ac:dyDescent="0.2">
      <c r="A367" t="s">
        <v>783</v>
      </c>
      <c r="B367">
        <v>1600</v>
      </c>
      <c r="C367">
        <v>11735</v>
      </c>
      <c r="D367">
        <v>733.4375</v>
      </c>
      <c r="E367" t="s">
        <v>20</v>
      </c>
      <c r="F367">
        <v>112</v>
      </c>
      <c r="G367">
        <v>104.77678571428571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t="s">
        <v>2039</v>
      </c>
      <c r="P367" t="s">
        <v>2040</v>
      </c>
    </row>
    <row r="368" spans="1:16" x14ac:dyDescent="0.2">
      <c r="A368" t="s">
        <v>785</v>
      </c>
      <c r="B368">
        <v>1800</v>
      </c>
      <c r="C368">
        <v>10658</v>
      </c>
      <c r="D368">
        <v>592.11111111111109</v>
      </c>
      <c r="E368" t="s">
        <v>20</v>
      </c>
      <c r="F368">
        <v>101</v>
      </c>
      <c r="G368">
        <v>105.52475247524752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t="s">
        <v>2039</v>
      </c>
      <c r="P368" t="s">
        <v>2040</v>
      </c>
    </row>
    <row r="369" spans="1:16" x14ac:dyDescent="0.2">
      <c r="A369" t="s">
        <v>787</v>
      </c>
      <c r="B369">
        <v>9900</v>
      </c>
      <c r="C369">
        <v>1870</v>
      </c>
      <c r="D369">
        <v>18.888888888888889</v>
      </c>
      <c r="E369" t="s">
        <v>14</v>
      </c>
      <c r="F369">
        <v>75</v>
      </c>
      <c r="G369">
        <v>24.933333333333334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t="s">
        <v>2039</v>
      </c>
      <c r="P369" t="s">
        <v>2040</v>
      </c>
    </row>
    <row r="370" spans="1:16" x14ac:dyDescent="0.2">
      <c r="A370" t="s">
        <v>789</v>
      </c>
      <c r="B370">
        <v>5200</v>
      </c>
      <c r="C370">
        <v>14394</v>
      </c>
      <c r="D370">
        <v>276.80769230769232</v>
      </c>
      <c r="E370" t="s">
        <v>20</v>
      </c>
      <c r="F370">
        <v>206</v>
      </c>
      <c r="G370">
        <v>69.873786407766985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t="s">
        <v>2041</v>
      </c>
      <c r="P370" t="s">
        <v>2042</v>
      </c>
    </row>
    <row r="371" spans="1:16" x14ac:dyDescent="0.2">
      <c r="A371" t="s">
        <v>791</v>
      </c>
      <c r="B371">
        <v>5400</v>
      </c>
      <c r="C371">
        <v>14743</v>
      </c>
      <c r="D371">
        <v>273.01851851851848</v>
      </c>
      <c r="E371" t="s">
        <v>20</v>
      </c>
      <c r="F371">
        <v>154</v>
      </c>
      <c r="G371">
        <v>95.733766233766232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t="s">
        <v>2041</v>
      </c>
      <c r="P371" t="s">
        <v>2060</v>
      </c>
    </row>
    <row r="372" spans="1:16" x14ac:dyDescent="0.2">
      <c r="A372" t="s">
        <v>793</v>
      </c>
      <c r="B372">
        <v>112300</v>
      </c>
      <c r="C372">
        <v>178965</v>
      </c>
      <c r="D372">
        <v>159.36331255565449</v>
      </c>
      <c r="E372" t="s">
        <v>20</v>
      </c>
      <c r="F372">
        <v>5966</v>
      </c>
      <c r="G372">
        <v>29.997485752598056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t="s">
        <v>2039</v>
      </c>
      <c r="P372" t="s">
        <v>2040</v>
      </c>
    </row>
    <row r="373" spans="1:16" x14ac:dyDescent="0.2">
      <c r="A373" t="s">
        <v>795</v>
      </c>
      <c r="B373">
        <v>189200</v>
      </c>
      <c r="C373">
        <v>128410</v>
      </c>
      <c r="D373">
        <v>67.869978858350947</v>
      </c>
      <c r="E373" t="s">
        <v>14</v>
      </c>
      <c r="F373">
        <v>2176</v>
      </c>
      <c r="G373">
        <v>59.011948529411768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t="s">
        <v>2039</v>
      </c>
      <c r="P373" t="s">
        <v>2040</v>
      </c>
    </row>
    <row r="374" spans="1:16" x14ac:dyDescent="0.2">
      <c r="A374" t="s">
        <v>797</v>
      </c>
      <c r="B374">
        <v>900</v>
      </c>
      <c r="C374">
        <v>14324</v>
      </c>
      <c r="D374">
        <v>1591.5555555555554</v>
      </c>
      <c r="E374" t="s">
        <v>20</v>
      </c>
      <c r="F374">
        <v>169</v>
      </c>
      <c r="G374">
        <v>84.757396449704146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t="s">
        <v>2041</v>
      </c>
      <c r="P374" t="s">
        <v>2042</v>
      </c>
    </row>
    <row r="375" spans="1:16" x14ac:dyDescent="0.2">
      <c r="A375" t="s">
        <v>799</v>
      </c>
      <c r="B375">
        <v>22500</v>
      </c>
      <c r="C375">
        <v>164291</v>
      </c>
      <c r="D375">
        <v>730.18222222222221</v>
      </c>
      <c r="E375" t="s">
        <v>20</v>
      </c>
      <c r="F375">
        <v>2106</v>
      </c>
      <c r="G375">
        <v>78.010921177587846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t="s">
        <v>2039</v>
      </c>
      <c r="P375" t="s">
        <v>2040</v>
      </c>
    </row>
    <row r="376" spans="1:16" x14ac:dyDescent="0.2">
      <c r="A376" t="s">
        <v>801</v>
      </c>
      <c r="B376">
        <v>167400</v>
      </c>
      <c r="C376">
        <v>22073</v>
      </c>
      <c r="D376">
        <v>13.185782556750297</v>
      </c>
      <c r="E376" t="s">
        <v>14</v>
      </c>
      <c r="F376">
        <v>441</v>
      </c>
      <c r="G376">
        <v>50.05215419501134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t="s">
        <v>2041</v>
      </c>
      <c r="P376" t="s">
        <v>2042</v>
      </c>
    </row>
    <row r="377" spans="1:16" x14ac:dyDescent="0.2">
      <c r="A377" t="s">
        <v>803</v>
      </c>
      <c r="B377">
        <v>2700</v>
      </c>
      <c r="C377">
        <v>1479</v>
      </c>
      <c r="D377">
        <v>54.777777777777779</v>
      </c>
      <c r="E377" t="s">
        <v>14</v>
      </c>
      <c r="F377">
        <v>25</v>
      </c>
      <c r="G377">
        <v>59.16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t="s">
        <v>2035</v>
      </c>
      <c r="P377" t="s">
        <v>2045</v>
      </c>
    </row>
    <row r="378" spans="1:16" x14ac:dyDescent="0.2">
      <c r="A378" t="s">
        <v>805</v>
      </c>
      <c r="B378">
        <v>3400</v>
      </c>
      <c r="C378">
        <v>12275</v>
      </c>
      <c r="D378">
        <v>361.02941176470591</v>
      </c>
      <c r="E378" t="s">
        <v>20</v>
      </c>
      <c r="F378">
        <v>131</v>
      </c>
      <c r="G378">
        <v>93.702290076335885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t="s">
        <v>2035</v>
      </c>
      <c r="P378" t="s">
        <v>2036</v>
      </c>
    </row>
    <row r="379" spans="1:16" x14ac:dyDescent="0.2">
      <c r="A379" t="s">
        <v>807</v>
      </c>
      <c r="B379">
        <v>49700</v>
      </c>
      <c r="C379">
        <v>5098</v>
      </c>
      <c r="D379">
        <v>10.257545271629779</v>
      </c>
      <c r="E379" t="s">
        <v>14</v>
      </c>
      <c r="F379">
        <v>127</v>
      </c>
      <c r="G379">
        <v>40.14173228346457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t="s">
        <v>2039</v>
      </c>
      <c r="P379" t="s">
        <v>2040</v>
      </c>
    </row>
    <row r="380" spans="1:16" x14ac:dyDescent="0.2">
      <c r="A380" t="s">
        <v>809</v>
      </c>
      <c r="B380">
        <v>178200</v>
      </c>
      <c r="C380">
        <v>24882</v>
      </c>
      <c r="D380">
        <v>13.962962962962964</v>
      </c>
      <c r="E380" t="s">
        <v>14</v>
      </c>
      <c r="F380">
        <v>355</v>
      </c>
      <c r="G380">
        <v>70.090140845070422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t="s">
        <v>2041</v>
      </c>
      <c r="P380" t="s">
        <v>2042</v>
      </c>
    </row>
    <row r="381" spans="1:16" x14ac:dyDescent="0.2">
      <c r="A381" t="s">
        <v>811</v>
      </c>
      <c r="B381">
        <v>7200</v>
      </c>
      <c r="C381">
        <v>2912</v>
      </c>
      <c r="D381">
        <v>40.444444444444443</v>
      </c>
      <c r="E381" t="s">
        <v>14</v>
      </c>
      <c r="F381">
        <v>44</v>
      </c>
      <c r="G381">
        <v>66.181818181818187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t="s">
        <v>2039</v>
      </c>
      <c r="P381" t="s">
        <v>2040</v>
      </c>
    </row>
    <row r="382" spans="1:16" x14ac:dyDescent="0.2">
      <c r="A382" t="s">
        <v>813</v>
      </c>
      <c r="B382">
        <v>2500</v>
      </c>
      <c r="C382">
        <v>4008</v>
      </c>
      <c r="D382">
        <v>160.32</v>
      </c>
      <c r="E382" t="s">
        <v>20</v>
      </c>
      <c r="F382">
        <v>84</v>
      </c>
      <c r="G382">
        <v>47.714285714285715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t="s">
        <v>2039</v>
      </c>
      <c r="P382" t="s">
        <v>2040</v>
      </c>
    </row>
    <row r="383" spans="1:16" x14ac:dyDescent="0.2">
      <c r="A383" t="s">
        <v>815</v>
      </c>
      <c r="B383">
        <v>5300</v>
      </c>
      <c r="C383">
        <v>9749</v>
      </c>
      <c r="D383">
        <v>183.9433962264151</v>
      </c>
      <c r="E383" t="s">
        <v>20</v>
      </c>
      <c r="F383">
        <v>155</v>
      </c>
      <c r="G383">
        <v>62.896774193548389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t="s">
        <v>2039</v>
      </c>
      <c r="P383" t="s">
        <v>2040</v>
      </c>
    </row>
    <row r="384" spans="1:16" x14ac:dyDescent="0.2">
      <c r="A384" t="s">
        <v>817</v>
      </c>
      <c r="B384">
        <v>9100</v>
      </c>
      <c r="C384">
        <v>5803</v>
      </c>
      <c r="D384">
        <v>63.769230769230766</v>
      </c>
      <c r="E384" t="s">
        <v>14</v>
      </c>
      <c r="F384">
        <v>67</v>
      </c>
      <c r="G384">
        <v>86.611940298507463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t="s">
        <v>2054</v>
      </c>
      <c r="P384" t="s">
        <v>2055</v>
      </c>
    </row>
    <row r="385" spans="1:16" x14ac:dyDescent="0.2">
      <c r="A385" t="s">
        <v>819</v>
      </c>
      <c r="B385">
        <v>6300</v>
      </c>
      <c r="C385">
        <v>14199</v>
      </c>
      <c r="D385">
        <v>225.38095238095238</v>
      </c>
      <c r="E385" t="s">
        <v>20</v>
      </c>
      <c r="F385">
        <v>189</v>
      </c>
      <c r="G385">
        <v>75.126984126984127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t="s">
        <v>2033</v>
      </c>
      <c r="P385" t="s">
        <v>2034</v>
      </c>
    </row>
    <row r="386" spans="1:16" x14ac:dyDescent="0.2">
      <c r="A386" t="s">
        <v>821</v>
      </c>
      <c r="B386">
        <v>114400</v>
      </c>
      <c r="C386">
        <v>196779</v>
      </c>
      <c r="D386">
        <v>172.00961538461539</v>
      </c>
      <c r="E386" t="s">
        <v>20</v>
      </c>
      <c r="F386">
        <v>4799</v>
      </c>
      <c r="G386">
        <v>41.004167534903104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t="s">
        <v>2041</v>
      </c>
      <c r="P386" t="s">
        <v>2042</v>
      </c>
    </row>
    <row r="387" spans="1:16" x14ac:dyDescent="0.2">
      <c r="A387" t="s">
        <v>823</v>
      </c>
      <c r="B387">
        <v>38900</v>
      </c>
      <c r="C387">
        <v>56859</v>
      </c>
      <c r="D387">
        <v>146.16709511568124</v>
      </c>
      <c r="E387" t="s">
        <v>20</v>
      </c>
      <c r="F387">
        <v>1137</v>
      </c>
      <c r="G387">
        <v>50.007915567282325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t="s">
        <v>2047</v>
      </c>
      <c r="P387" t="s">
        <v>2048</v>
      </c>
    </row>
    <row r="388" spans="1:16" x14ac:dyDescent="0.2">
      <c r="A388" t="s">
        <v>825</v>
      </c>
      <c r="B388">
        <v>135500</v>
      </c>
      <c r="C388">
        <v>103554</v>
      </c>
      <c r="D388">
        <v>76.42361623616236</v>
      </c>
      <c r="E388" t="s">
        <v>14</v>
      </c>
      <c r="F388">
        <v>1068</v>
      </c>
      <c r="G388">
        <v>96.960674157303373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t="s">
        <v>2039</v>
      </c>
      <c r="P388" t="s">
        <v>2040</v>
      </c>
    </row>
    <row r="389" spans="1:16" x14ac:dyDescent="0.2">
      <c r="A389" t="s">
        <v>827</v>
      </c>
      <c r="B389">
        <v>109000</v>
      </c>
      <c r="C389">
        <v>42795</v>
      </c>
      <c r="D389">
        <v>39.261467889908261</v>
      </c>
      <c r="E389" t="s">
        <v>14</v>
      </c>
      <c r="F389">
        <v>424</v>
      </c>
      <c r="G389">
        <v>100.93160377358491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t="s">
        <v>2037</v>
      </c>
      <c r="P389" t="s">
        <v>2046</v>
      </c>
    </row>
    <row r="390" spans="1:16" x14ac:dyDescent="0.2">
      <c r="A390" t="s">
        <v>829</v>
      </c>
      <c r="B390">
        <v>114800</v>
      </c>
      <c r="C390">
        <v>12938</v>
      </c>
      <c r="D390">
        <v>11.270034843205574</v>
      </c>
      <c r="E390" t="s">
        <v>74</v>
      </c>
      <c r="F390">
        <v>145</v>
      </c>
      <c r="G390">
        <v>89.227586206896547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t="s">
        <v>2035</v>
      </c>
      <c r="P390" t="s">
        <v>2045</v>
      </c>
    </row>
    <row r="391" spans="1:16" x14ac:dyDescent="0.2">
      <c r="A391" t="s">
        <v>831</v>
      </c>
      <c r="B391">
        <v>83000</v>
      </c>
      <c r="C391">
        <v>101352</v>
      </c>
      <c r="D391">
        <v>122.11084337349398</v>
      </c>
      <c r="E391" t="s">
        <v>20</v>
      </c>
      <c r="F391">
        <v>1152</v>
      </c>
      <c r="G391">
        <v>87.979166666666671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t="s">
        <v>2039</v>
      </c>
      <c r="P391" t="s">
        <v>2040</v>
      </c>
    </row>
    <row r="392" spans="1:16" x14ac:dyDescent="0.2">
      <c r="A392" t="s">
        <v>833</v>
      </c>
      <c r="B392">
        <v>2400</v>
      </c>
      <c r="C392">
        <v>4477</v>
      </c>
      <c r="D392">
        <v>186.54166666666669</v>
      </c>
      <c r="E392" t="s">
        <v>20</v>
      </c>
      <c r="F392">
        <v>50</v>
      </c>
      <c r="G392">
        <v>89.54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t="s">
        <v>2054</v>
      </c>
      <c r="P392" t="s">
        <v>2055</v>
      </c>
    </row>
    <row r="393" spans="1:16" x14ac:dyDescent="0.2">
      <c r="A393" t="s">
        <v>835</v>
      </c>
      <c r="B393">
        <v>60400</v>
      </c>
      <c r="C393">
        <v>4393</v>
      </c>
      <c r="D393">
        <v>7.2731788079470201</v>
      </c>
      <c r="E393" t="s">
        <v>14</v>
      </c>
      <c r="F393">
        <v>151</v>
      </c>
      <c r="G393">
        <v>29.09271523178808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t="s">
        <v>2047</v>
      </c>
      <c r="P393" t="s">
        <v>2048</v>
      </c>
    </row>
    <row r="394" spans="1:16" x14ac:dyDescent="0.2">
      <c r="A394" t="s">
        <v>837</v>
      </c>
      <c r="B394">
        <v>102900</v>
      </c>
      <c r="C394">
        <v>67546</v>
      </c>
      <c r="D394">
        <v>65.642371234207957</v>
      </c>
      <c r="E394" t="s">
        <v>14</v>
      </c>
      <c r="F394">
        <v>1608</v>
      </c>
      <c r="G394">
        <v>42.006218905472636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t="s">
        <v>2037</v>
      </c>
      <c r="P394" t="s">
        <v>2046</v>
      </c>
    </row>
    <row r="395" spans="1:16" x14ac:dyDescent="0.2">
      <c r="A395" t="s">
        <v>839</v>
      </c>
      <c r="B395">
        <v>62800</v>
      </c>
      <c r="C395">
        <v>143788</v>
      </c>
      <c r="D395">
        <v>228.96178343949046</v>
      </c>
      <c r="E395" t="s">
        <v>20</v>
      </c>
      <c r="F395">
        <v>3059</v>
      </c>
      <c r="G395">
        <v>47.004903563255965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t="s">
        <v>2035</v>
      </c>
      <c r="P395" t="s">
        <v>2058</v>
      </c>
    </row>
    <row r="396" spans="1:16" x14ac:dyDescent="0.2">
      <c r="A396" t="s">
        <v>841</v>
      </c>
      <c r="B396">
        <v>800</v>
      </c>
      <c r="C396">
        <v>3755</v>
      </c>
      <c r="D396">
        <v>469.37499999999994</v>
      </c>
      <c r="E396" t="s">
        <v>20</v>
      </c>
      <c r="F396">
        <v>34</v>
      </c>
      <c r="G396">
        <v>110.44117647058823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t="s">
        <v>2041</v>
      </c>
      <c r="P396" t="s">
        <v>2042</v>
      </c>
    </row>
    <row r="397" spans="1:16" x14ac:dyDescent="0.2">
      <c r="A397" t="s">
        <v>842</v>
      </c>
      <c r="B397">
        <v>7100</v>
      </c>
      <c r="C397">
        <v>9238</v>
      </c>
      <c r="D397">
        <v>130.11267605633802</v>
      </c>
      <c r="E397" t="s">
        <v>20</v>
      </c>
      <c r="F397">
        <v>220</v>
      </c>
      <c r="G397">
        <v>41.990909090909092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t="s">
        <v>2039</v>
      </c>
      <c r="P397" t="s">
        <v>2040</v>
      </c>
    </row>
    <row r="398" spans="1:16" x14ac:dyDescent="0.2">
      <c r="A398" t="s">
        <v>844</v>
      </c>
      <c r="B398">
        <v>46100</v>
      </c>
      <c r="C398">
        <v>77012</v>
      </c>
      <c r="D398">
        <v>167.05422993492408</v>
      </c>
      <c r="E398" t="s">
        <v>20</v>
      </c>
      <c r="F398">
        <v>1604</v>
      </c>
      <c r="G398">
        <v>48.012468827930178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t="s">
        <v>2041</v>
      </c>
      <c r="P398" t="s">
        <v>2044</v>
      </c>
    </row>
    <row r="399" spans="1:16" x14ac:dyDescent="0.2">
      <c r="A399" t="s">
        <v>846</v>
      </c>
      <c r="B399">
        <v>8100</v>
      </c>
      <c r="C399">
        <v>14083</v>
      </c>
      <c r="D399">
        <v>173.8641975308642</v>
      </c>
      <c r="E399" t="s">
        <v>20</v>
      </c>
      <c r="F399">
        <v>454</v>
      </c>
      <c r="G399">
        <v>31.019823788546255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t="s">
        <v>2035</v>
      </c>
      <c r="P399" t="s">
        <v>2036</v>
      </c>
    </row>
    <row r="400" spans="1:16" x14ac:dyDescent="0.2">
      <c r="A400" t="s">
        <v>848</v>
      </c>
      <c r="B400">
        <v>1700</v>
      </c>
      <c r="C400">
        <v>12202</v>
      </c>
      <c r="D400">
        <v>717.76470588235293</v>
      </c>
      <c r="E400" t="s">
        <v>20</v>
      </c>
      <c r="F400">
        <v>123</v>
      </c>
      <c r="G400">
        <v>99.203252032520325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t="s">
        <v>2041</v>
      </c>
      <c r="P400" t="s">
        <v>2049</v>
      </c>
    </row>
    <row r="401" spans="1:16" x14ac:dyDescent="0.2">
      <c r="A401" t="s">
        <v>850</v>
      </c>
      <c r="B401">
        <v>97300</v>
      </c>
      <c r="C401">
        <v>62127</v>
      </c>
      <c r="D401">
        <v>63.850976361767728</v>
      </c>
      <c r="E401" t="s">
        <v>14</v>
      </c>
      <c r="F401">
        <v>941</v>
      </c>
      <c r="G401">
        <v>66.022316684378325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t="s">
        <v>2035</v>
      </c>
      <c r="P401" t="s">
        <v>2045</v>
      </c>
    </row>
    <row r="402" spans="1:16" x14ac:dyDescent="0.2">
      <c r="A402" t="s">
        <v>852</v>
      </c>
      <c r="B402">
        <v>100</v>
      </c>
      <c r="C402">
        <v>2</v>
      </c>
      <c r="D402">
        <v>2</v>
      </c>
      <c r="E402" t="s">
        <v>14</v>
      </c>
      <c r="F402">
        <v>1</v>
      </c>
      <c r="G402">
        <v>2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t="s">
        <v>2054</v>
      </c>
      <c r="P402" t="s">
        <v>2055</v>
      </c>
    </row>
    <row r="403" spans="1:16" x14ac:dyDescent="0.2">
      <c r="A403" t="s">
        <v>854</v>
      </c>
      <c r="B403">
        <v>900</v>
      </c>
      <c r="C403">
        <v>13772</v>
      </c>
      <c r="D403">
        <v>1530.2222222222222</v>
      </c>
      <c r="E403" t="s">
        <v>20</v>
      </c>
      <c r="F403">
        <v>299</v>
      </c>
      <c r="G403">
        <v>46.060200668896321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t="s">
        <v>2039</v>
      </c>
      <c r="P403" t="s">
        <v>2040</v>
      </c>
    </row>
    <row r="404" spans="1:16" x14ac:dyDescent="0.2">
      <c r="A404" t="s">
        <v>856</v>
      </c>
      <c r="B404">
        <v>7300</v>
      </c>
      <c r="C404">
        <v>2946</v>
      </c>
      <c r="D404">
        <v>40.356164383561641</v>
      </c>
      <c r="E404" t="s">
        <v>14</v>
      </c>
      <c r="F404">
        <v>40</v>
      </c>
      <c r="G404">
        <v>73.650000000000006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t="s">
        <v>2041</v>
      </c>
      <c r="P404" t="s">
        <v>2052</v>
      </c>
    </row>
    <row r="405" spans="1:16" x14ac:dyDescent="0.2">
      <c r="A405" t="s">
        <v>858</v>
      </c>
      <c r="B405">
        <v>195800</v>
      </c>
      <c r="C405">
        <v>168820</v>
      </c>
      <c r="D405">
        <v>86.220633299284984</v>
      </c>
      <c r="E405" t="s">
        <v>14</v>
      </c>
      <c r="F405">
        <v>3015</v>
      </c>
      <c r="G405">
        <v>55.99336650082919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t="s">
        <v>2039</v>
      </c>
      <c r="P405" t="s">
        <v>2040</v>
      </c>
    </row>
    <row r="406" spans="1:16" x14ac:dyDescent="0.2">
      <c r="A406" t="s">
        <v>860</v>
      </c>
      <c r="B406">
        <v>48900</v>
      </c>
      <c r="C406">
        <v>154321</v>
      </c>
      <c r="D406">
        <v>315.58486707566465</v>
      </c>
      <c r="E406" t="s">
        <v>20</v>
      </c>
      <c r="F406">
        <v>2237</v>
      </c>
      <c r="G406">
        <v>68.985695127402778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t="s">
        <v>2039</v>
      </c>
      <c r="P406" t="s">
        <v>2040</v>
      </c>
    </row>
    <row r="407" spans="1:16" x14ac:dyDescent="0.2">
      <c r="A407" t="s">
        <v>862</v>
      </c>
      <c r="B407">
        <v>29600</v>
      </c>
      <c r="C407">
        <v>26527</v>
      </c>
      <c r="D407">
        <v>89.618243243243242</v>
      </c>
      <c r="E407" t="s">
        <v>14</v>
      </c>
      <c r="F407">
        <v>435</v>
      </c>
      <c r="G407">
        <v>60.981609195402299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t="s">
        <v>2039</v>
      </c>
      <c r="P407" t="s">
        <v>2040</v>
      </c>
    </row>
    <row r="408" spans="1:16" x14ac:dyDescent="0.2">
      <c r="A408" t="s">
        <v>864</v>
      </c>
      <c r="B408">
        <v>39300</v>
      </c>
      <c r="C408">
        <v>71583</v>
      </c>
      <c r="D408">
        <v>182.14503816793894</v>
      </c>
      <c r="E408" t="s">
        <v>20</v>
      </c>
      <c r="F408">
        <v>645</v>
      </c>
      <c r="G408">
        <v>110.98139534883721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t="s">
        <v>2041</v>
      </c>
      <c r="P408" t="s">
        <v>2042</v>
      </c>
    </row>
    <row r="409" spans="1:16" x14ac:dyDescent="0.2">
      <c r="A409" t="s">
        <v>866</v>
      </c>
      <c r="B409">
        <v>3400</v>
      </c>
      <c r="C409">
        <v>12100</v>
      </c>
      <c r="D409">
        <v>355.88235294117646</v>
      </c>
      <c r="E409" t="s">
        <v>20</v>
      </c>
      <c r="F409">
        <v>484</v>
      </c>
      <c r="G409">
        <v>25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t="s">
        <v>2039</v>
      </c>
      <c r="P409" t="s">
        <v>2040</v>
      </c>
    </row>
    <row r="410" spans="1:16" x14ac:dyDescent="0.2">
      <c r="A410" t="s">
        <v>868</v>
      </c>
      <c r="B410">
        <v>9200</v>
      </c>
      <c r="C410">
        <v>12129</v>
      </c>
      <c r="D410">
        <v>131.83695652173913</v>
      </c>
      <c r="E410" t="s">
        <v>20</v>
      </c>
      <c r="F410">
        <v>154</v>
      </c>
      <c r="G410">
        <v>78.759740259740255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t="s">
        <v>2041</v>
      </c>
      <c r="P410" t="s">
        <v>2042</v>
      </c>
    </row>
    <row r="411" spans="1:16" x14ac:dyDescent="0.2">
      <c r="A411" t="s">
        <v>869</v>
      </c>
      <c r="B411">
        <v>135600</v>
      </c>
      <c r="C411">
        <v>62804</v>
      </c>
      <c r="D411">
        <v>46.315634218289084</v>
      </c>
      <c r="E411" t="s">
        <v>14</v>
      </c>
      <c r="F411">
        <v>714</v>
      </c>
      <c r="G411">
        <v>87.960784313725483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t="s">
        <v>2035</v>
      </c>
      <c r="P411" t="s">
        <v>2036</v>
      </c>
    </row>
    <row r="412" spans="1:16" x14ac:dyDescent="0.2">
      <c r="A412" t="s">
        <v>871</v>
      </c>
      <c r="B412">
        <v>153700</v>
      </c>
      <c r="C412">
        <v>55536</v>
      </c>
      <c r="D412">
        <v>36.132726089785294</v>
      </c>
      <c r="E412" t="s">
        <v>47</v>
      </c>
      <c r="F412">
        <v>1111</v>
      </c>
      <c r="G412">
        <v>49.987398739873989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t="s">
        <v>2050</v>
      </c>
      <c r="P412" t="s">
        <v>2061</v>
      </c>
    </row>
    <row r="413" spans="1:16" x14ac:dyDescent="0.2">
      <c r="A413" t="s">
        <v>873</v>
      </c>
      <c r="B413">
        <v>7800</v>
      </c>
      <c r="C413">
        <v>8161</v>
      </c>
      <c r="D413">
        <v>104.62820512820512</v>
      </c>
      <c r="E413" t="s">
        <v>20</v>
      </c>
      <c r="F413">
        <v>82</v>
      </c>
      <c r="G413">
        <v>99.524390243902445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t="s">
        <v>2039</v>
      </c>
      <c r="P413" t="s">
        <v>2040</v>
      </c>
    </row>
    <row r="414" spans="1:16" x14ac:dyDescent="0.2">
      <c r="A414" t="s">
        <v>875</v>
      </c>
      <c r="B414">
        <v>2100</v>
      </c>
      <c r="C414">
        <v>14046</v>
      </c>
      <c r="D414">
        <v>668.85714285714289</v>
      </c>
      <c r="E414" t="s">
        <v>20</v>
      </c>
      <c r="F414">
        <v>134</v>
      </c>
      <c r="G414">
        <v>104.82089552238806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t="s">
        <v>2047</v>
      </c>
      <c r="P414" t="s">
        <v>2053</v>
      </c>
    </row>
    <row r="415" spans="1:16" x14ac:dyDescent="0.2">
      <c r="A415" t="s">
        <v>877</v>
      </c>
      <c r="B415">
        <v>189500</v>
      </c>
      <c r="C415">
        <v>117628</v>
      </c>
      <c r="D415">
        <v>62.072823218997364</v>
      </c>
      <c r="E415" t="s">
        <v>47</v>
      </c>
      <c r="F415">
        <v>1089</v>
      </c>
      <c r="G415">
        <v>108.01469237832875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t="s">
        <v>2041</v>
      </c>
      <c r="P415" t="s">
        <v>2049</v>
      </c>
    </row>
    <row r="416" spans="1:16" x14ac:dyDescent="0.2">
      <c r="A416" t="s">
        <v>879</v>
      </c>
      <c r="B416">
        <v>188200</v>
      </c>
      <c r="C416">
        <v>159405</v>
      </c>
      <c r="D416">
        <v>84.699787460148784</v>
      </c>
      <c r="E416" t="s">
        <v>14</v>
      </c>
      <c r="F416">
        <v>5497</v>
      </c>
      <c r="G416">
        <v>28.998544660724033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t="s">
        <v>2033</v>
      </c>
      <c r="P416" t="s">
        <v>2034</v>
      </c>
    </row>
    <row r="417" spans="1:16" x14ac:dyDescent="0.2">
      <c r="A417" t="s">
        <v>881</v>
      </c>
      <c r="B417">
        <v>113500</v>
      </c>
      <c r="C417">
        <v>12552</v>
      </c>
      <c r="D417">
        <v>11.059030837004405</v>
      </c>
      <c r="E417" t="s">
        <v>14</v>
      </c>
      <c r="F417">
        <v>418</v>
      </c>
      <c r="G417">
        <v>30.028708133971293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t="s">
        <v>2039</v>
      </c>
      <c r="P417" t="s">
        <v>2040</v>
      </c>
    </row>
    <row r="418" spans="1:16" x14ac:dyDescent="0.2">
      <c r="A418" t="s">
        <v>883</v>
      </c>
      <c r="B418">
        <v>134600</v>
      </c>
      <c r="C418">
        <v>59007</v>
      </c>
      <c r="D418">
        <v>43.838781575037146</v>
      </c>
      <c r="E418" t="s">
        <v>14</v>
      </c>
      <c r="F418">
        <v>1439</v>
      </c>
      <c r="G418">
        <v>41.005559416261292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t="s">
        <v>2041</v>
      </c>
      <c r="P418" t="s">
        <v>2042</v>
      </c>
    </row>
    <row r="419" spans="1:16" x14ac:dyDescent="0.2">
      <c r="A419" t="s">
        <v>885</v>
      </c>
      <c r="B419">
        <v>1700</v>
      </c>
      <c r="C419">
        <v>943</v>
      </c>
      <c r="D419">
        <v>55.470588235294116</v>
      </c>
      <c r="E419" t="s">
        <v>14</v>
      </c>
      <c r="F419">
        <v>15</v>
      </c>
      <c r="G419">
        <v>62.866666666666667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t="s">
        <v>2039</v>
      </c>
      <c r="P419" t="s">
        <v>2040</v>
      </c>
    </row>
    <row r="420" spans="1:16" x14ac:dyDescent="0.2">
      <c r="A420" t="s">
        <v>886</v>
      </c>
      <c r="B420">
        <v>163700</v>
      </c>
      <c r="C420">
        <v>93963</v>
      </c>
      <c r="D420">
        <v>57.399511301160658</v>
      </c>
      <c r="E420" t="s">
        <v>14</v>
      </c>
      <c r="F420">
        <v>1999</v>
      </c>
      <c r="G420">
        <v>47.005002501250623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t="s">
        <v>2041</v>
      </c>
      <c r="P420" t="s">
        <v>2042</v>
      </c>
    </row>
    <row r="421" spans="1:16" x14ac:dyDescent="0.2">
      <c r="A421" t="s">
        <v>888</v>
      </c>
      <c r="B421">
        <v>113800</v>
      </c>
      <c r="C421">
        <v>140469</v>
      </c>
      <c r="D421">
        <v>123.43497363796135</v>
      </c>
      <c r="E421" t="s">
        <v>20</v>
      </c>
      <c r="F421">
        <v>5203</v>
      </c>
      <c r="G421">
        <v>26.997693638285604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t="s">
        <v>2037</v>
      </c>
      <c r="P421" t="s">
        <v>2038</v>
      </c>
    </row>
    <row r="422" spans="1:16" x14ac:dyDescent="0.2">
      <c r="A422" t="s">
        <v>890</v>
      </c>
      <c r="B422">
        <v>5000</v>
      </c>
      <c r="C422">
        <v>6423</v>
      </c>
      <c r="D422">
        <v>128.46</v>
      </c>
      <c r="E422" t="s">
        <v>20</v>
      </c>
      <c r="F422">
        <v>94</v>
      </c>
      <c r="G422">
        <v>68.329787234042556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t="s">
        <v>2039</v>
      </c>
      <c r="P422" t="s">
        <v>2040</v>
      </c>
    </row>
    <row r="423" spans="1:16" x14ac:dyDescent="0.2">
      <c r="A423" t="s">
        <v>892</v>
      </c>
      <c r="B423">
        <v>9400</v>
      </c>
      <c r="C423">
        <v>6015</v>
      </c>
      <c r="D423">
        <v>63.989361702127653</v>
      </c>
      <c r="E423" t="s">
        <v>14</v>
      </c>
      <c r="F423">
        <v>118</v>
      </c>
      <c r="G423">
        <v>50.974576271186443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t="s">
        <v>2037</v>
      </c>
      <c r="P423" t="s">
        <v>2046</v>
      </c>
    </row>
    <row r="424" spans="1:16" x14ac:dyDescent="0.2">
      <c r="A424" t="s">
        <v>894</v>
      </c>
      <c r="B424">
        <v>8700</v>
      </c>
      <c r="C424">
        <v>11075</v>
      </c>
      <c r="D424">
        <v>127.29885057471265</v>
      </c>
      <c r="E424" t="s">
        <v>20</v>
      </c>
      <c r="F424">
        <v>205</v>
      </c>
      <c r="G424">
        <v>54.024390243902438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t="s">
        <v>2039</v>
      </c>
      <c r="P424" t="s">
        <v>2040</v>
      </c>
    </row>
    <row r="425" spans="1:16" x14ac:dyDescent="0.2">
      <c r="A425" t="s">
        <v>896</v>
      </c>
      <c r="B425">
        <v>147800</v>
      </c>
      <c r="C425">
        <v>15723</v>
      </c>
      <c r="D425">
        <v>10.638024357239512</v>
      </c>
      <c r="E425" t="s">
        <v>14</v>
      </c>
      <c r="F425">
        <v>162</v>
      </c>
      <c r="G425">
        <v>97.055555555555557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t="s">
        <v>2033</v>
      </c>
      <c r="P425" t="s">
        <v>2034</v>
      </c>
    </row>
    <row r="426" spans="1:16" x14ac:dyDescent="0.2">
      <c r="A426" t="s">
        <v>898</v>
      </c>
      <c r="B426">
        <v>5100</v>
      </c>
      <c r="C426">
        <v>2064</v>
      </c>
      <c r="D426">
        <v>40.470588235294116</v>
      </c>
      <c r="E426" t="s">
        <v>14</v>
      </c>
      <c r="F426">
        <v>83</v>
      </c>
      <c r="G426">
        <v>24.867469879518072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t="s">
        <v>2035</v>
      </c>
      <c r="P426" t="s">
        <v>2045</v>
      </c>
    </row>
    <row r="427" spans="1:16" x14ac:dyDescent="0.2">
      <c r="A427" t="s">
        <v>900</v>
      </c>
      <c r="B427">
        <v>2700</v>
      </c>
      <c r="C427">
        <v>7767</v>
      </c>
      <c r="D427">
        <v>287.66666666666663</v>
      </c>
      <c r="E427" t="s">
        <v>20</v>
      </c>
      <c r="F427">
        <v>92</v>
      </c>
      <c r="G427">
        <v>84.423913043478265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t="s">
        <v>2054</v>
      </c>
      <c r="P427" t="s">
        <v>2055</v>
      </c>
    </row>
    <row r="428" spans="1:16" x14ac:dyDescent="0.2">
      <c r="A428" t="s">
        <v>902</v>
      </c>
      <c r="B428">
        <v>1800</v>
      </c>
      <c r="C428">
        <v>10313</v>
      </c>
      <c r="D428">
        <v>572.94444444444446</v>
      </c>
      <c r="E428" t="s">
        <v>20</v>
      </c>
      <c r="F428">
        <v>219</v>
      </c>
      <c r="G428">
        <v>47.091324200913242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t="s">
        <v>2039</v>
      </c>
      <c r="P428" t="s">
        <v>2040</v>
      </c>
    </row>
    <row r="429" spans="1:16" x14ac:dyDescent="0.2">
      <c r="A429" t="s">
        <v>904</v>
      </c>
      <c r="B429">
        <v>174500</v>
      </c>
      <c r="C429">
        <v>197018</v>
      </c>
      <c r="D429">
        <v>112.90429799426933</v>
      </c>
      <c r="E429" t="s">
        <v>20</v>
      </c>
      <c r="F429">
        <v>2526</v>
      </c>
      <c r="G429">
        <v>77.996041171813147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t="s">
        <v>2039</v>
      </c>
      <c r="P429" t="s">
        <v>2040</v>
      </c>
    </row>
    <row r="430" spans="1:16" x14ac:dyDescent="0.2">
      <c r="A430" t="s">
        <v>906</v>
      </c>
      <c r="B430">
        <v>101400</v>
      </c>
      <c r="C430">
        <v>47037</v>
      </c>
      <c r="D430">
        <v>46.387573964497044</v>
      </c>
      <c r="E430" t="s">
        <v>14</v>
      </c>
      <c r="F430">
        <v>747</v>
      </c>
      <c r="G430">
        <v>62.967871485943775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t="s">
        <v>2041</v>
      </c>
      <c r="P430" t="s">
        <v>2049</v>
      </c>
    </row>
    <row r="431" spans="1:16" x14ac:dyDescent="0.2">
      <c r="A431" t="s">
        <v>908</v>
      </c>
      <c r="B431">
        <v>191000</v>
      </c>
      <c r="C431">
        <v>173191</v>
      </c>
      <c r="D431">
        <v>90.675916230366497</v>
      </c>
      <c r="E431" t="s">
        <v>74</v>
      </c>
      <c r="F431">
        <v>2138</v>
      </c>
      <c r="G431">
        <v>81.006080449017773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t="s">
        <v>2054</v>
      </c>
      <c r="P431" t="s">
        <v>2055</v>
      </c>
    </row>
    <row r="432" spans="1:16" x14ac:dyDescent="0.2">
      <c r="A432" t="s">
        <v>910</v>
      </c>
      <c r="B432">
        <v>8100</v>
      </c>
      <c r="C432">
        <v>5487</v>
      </c>
      <c r="D432">
        <v>67.740740740740748</v>
      </c>
      <c r="E432" t="s">
        <v>14</v>
      </c>
      <c r="F432">
        <v>84</v>
      </c>
      <c r="G432">
        <v>65.321428571428569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t="s">
        <v>2039</v>
      </c>
      <c r="P432" t="s">
        <v>2040</v>
      </c>
    </row>
    <row r="433" spans="1:16" x14ac:dyDescent="0.2">
      <c r="A433" t="s">
        <v>912</v>
      </c>
      <c r="B433">
        <v>5100</v>
      </c>
      <c r="C433">
        <v>9817</v>
      </c>
      <c r="D433">
        <v>192.49019607843135</v>
      </c>
      <c r="E433" t="s">
        <v>20</v>
      </c>
      <c r="F433">
        <v>94</v>
      </c>
      <c r="G433">
        <v>104.43617021276596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t="s">
        <v>2039</v>
      </c>
      <c r="P433" t="s">
        <v>2040</v>
      </c>
    </row>
    <row r="434" spans="1:16" x14ac:dyDescent="0.2">
      <c r="A434" t="s">
        <v>914</v>
      </c>
      <c r="B434">
        <v>7700</v>
      </c>
      <c r="C434">
        <v>6369</v>
      </c>
      <c r="D434">
        <v>82.714285714285722</v>
      </c>
      <c r="E434" t="s">
        <v>14</v>
      </c>
      <c r="F434">
        <v>91</v>
      </c>
      <c r="G434">
        <v>69.989010989010993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t="s">
        <v>2039</v>
      </c>
      <c r="P434" t="s">
        <v>2040</v>
      </c>
    </row>
    <row r="435" spans="1:16" x14ac:dyDescent="0.2">
      <c r="A435" t="s">
        <v>916</v>
      </c>
      <c r="B435">
        <v>121400</v>
      </c>
      <c r="C435">
        <v>65755</v>
      </c>
      <c r="D435">
        <v>54.163920922570021</v>
      </c>
      <c r="E435" t="s">
        <v>14</v>
      </c>
      <c r="F435">
        <v>792</v>
      </c>
      <c r="G435">
        <v>83.023989898989896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t="s">
        <v>2041</v>
      </c>
      <c r="P435" t="s">
        <v>2042</v>
      </c>
    </row>
    <row r="436" spans="1:16" x14ac:dyDescent="0.2">
      <c r="A436" t="s">
        <v>918</v>
      </c>
      <c r="B436">
        <v>5400</v>
      </c>
      <c r="C436">
        <v>903</v>
      </c>
      <c r="D436">
        <v>16.722222222222221</v>
      </c>
      <c r="E436" t="s">
        <v>74</v>
      </c>
      <c r="F436">
        <v>10</v>
      </c>
      <c r="G436">
        <v>90.3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t="s">
        <v>2039</v>
      </c>
      <c r="P436" t="s">
        <v>2040</v>
      </c>
    </row>
    <row r="437" spans="1:16" x14ac:dyDescent="0.2">
      <c r="A437" t="s">
        <v>920</v>
      </c>
      <c r="B437">
        <v>152400</v>
      </c>
      <c r="C437">
        <v>178120</v>
      </c>
      <c r="D437">
        <v>116.87664041994749</v>
      </c>
      <c r="E437" t="s">
        <v>20</v>
      </c>
      <c r="F437">
        <v>1713</v>
      </c>
      <c r="G437">
        <v>103.98131932282546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t="s">
        <v>2039</v>
      </c>
      <c r="P437" t="s">
        <v>2040</v>
      </c>
    </row>
    <row r="438" spans="1:16" x14ac:dyDescent="0.2">
      <c r="A438" t="s">
        <v>922</v>
      </c>
      <c r="B438">
        <v>1300</v>
      </c>
      <c r="C438">
        <v>13678</v>
      </c>
      <c r="D438">
        <v>1052.1538461538462</v>
      </c>
      <c r="E438" t="s">
        <v>20</v>
      </c>
      <c r="F438">
        <v>249</v>
      </c>
      <c r="G438">
        <v>54.931726907630519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t="s">
        <v>2035</v>
      </c>
      <c r="P438" t="s">
        <v>2058</v>
      </c>
    </row>
    <row r="439" spans="1:16" x14ac:dyDescent="0.2">
      <c r="A439" t="s">
        <v>924</v>
      </c>
      <c r="B439">
        <v>8100</v>
      </c>
      <c r="C439">
        <v>9969</v>
      </c>
      <c r="D439">
        <v>123.07407407407408</v>
      </c>
      <c r="E439" t="s">
        <v>20</v>
      </c>
      <c r="F439">
        <v>192</v>
      </c>
      <c r="G439">
        <v>51.921875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t="s">
        <v>2041</v>
      </c>
      <c r="P439" t="s">
        <v>2049</v>
      </c>
    </row>
    <row r="440" spans="1:16" x14ac:dyDescent="0.2">
      <c r="A440" t="s">
        <v>926</v>
      </c>
      <c r="B440">
        <v>8300</v>
      </c>
      <c r="C440">
        <v>14827</v>
      </c>
      <c r="D440">
        <v>178.63855421686748</v>
      </c>
      <c r="E440" t="s">
        <v>20</v>
      </c>
      <c r="F440">
        <v>247</v>
      </c>
      <c r="G440">
        <v>60.02834008097166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t="s">
        <v>2039</v>
      </c>
      <c r="P440" t="s">
        <v>2040</v>
      </c>
    </row>
    <row r="441" spans="1:16" x14ac:dyDescent="0.2">
      <c r="A441" t="s">
        <v>928</v>
      </c>
      <c r="B441">
        <v>28400</v>
      </c>
      <c r="C441">
        <v>100900</v>
      </c>
      <c r="D441">
        <v>355.28169014084506</v>
      </c>
      <c r="E441" t="s">
        <v>20</v>
      </c>
      <c r="F441">
        <v>2293</v>
      </c>
      <c r="G441">
        <v>44.003488879197555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t="s">
        <v>2041</v>
      </c>
      <c r="P441" t="s">
        <v>2063</v>
      </c>
    </row>
    <row r="442" spans="1:16" x14ac:dyDescent="0.2">
      <c r="A442" t="s">
        <v>930</v>
      </c>
      <c r="B442">
        <v>102500</v>
      </c>
      <c r="C442">
        <v>165954</v>
      </c>
      <c r="D442">
        <v>161.90634146341463</v>
      </c>
      <c r="E442" t="s">
        <v>20</v>
      </c>
      <c r="F442">
        <v>3131</v>
      </c>
      <c r="G442">
        <v>53.003513254551258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t="s">
        <v>2041</v>
      </c>
      <c r="P442" t="s">
        <v>2060</v>
      </c>
    </row>
    <row r="443" spans="1:16" x14ac:dyDescent="0.2">
      <c r="A443" t="s">
        <v>932</v>
      </c>
      <c r="B443">
        <v>7000</v>
      </c>
      <c r="C443">
        <v>1744</v>
      </c>
      <c r="D443">
        <v>24.914285714285715</v>
      </c>
      <c r="E443" t="s">
        <v>14</v>
      </c>
      <c r="F443">
        <v>32</v>
      </c>
      <c r="G443">
        <v>54.5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t="s">
        <v>2037</v>
      </c>
      <c r="P443" t="s">
        <v>2046</v>
      </c>
    </row>
    <row r="444" spans="1:16" x14ac:dyDescent="0.2">
      <c r="A444" t="s">
        <v>934</v>
      </c>
      <c r="B444">
        <v>5400</v>
      </c>
      <c r="C444">
        <v>10731</v>
      </c>
      <c r="D444">
        <v>198.72222222222223</v>
      </c>
      <c r="E444" t="s">
        <v>20</v>
      </c>
      <c r="F444">
        <v>143</v>
      </c>
      <c r="G444">
        <v>75.04195804195804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t="s">
        <v>2039</v>
      </c>
      <c r="P444" t="s">
        <v>2040</v>
      </c>
    </row>
    <row r="445" spans="1:16" x14ac:dyDescent="0.2">
      <c r="A445" t="s">
        <v>936</v>
      </c>
      <c r="B445">
        <v>9300</v>
      </c>
      <c r="C445">
        <v>3232</v>
      </c>
      <c r="D445">
        <v>34.752688172043008</v>
      </c>
      <c r="E445" t="s">
        <v>74</v>
      </c>
      <c r="F445">
        <v>90</v>
      </c>
      <c r="G445">
        <v>35.911111111111111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t="s">
        <v>2039</v>
      </c>
      <c r="P445" t="s">
        <v>2040</v>
      </c>
    </row>
    <row r="446" spans="1:16" x14ac:dyDescent="0.2">
      <c r="A446" t="s">
        <v>937</v>
      </c>
      <c r="B446">
        <v>6200</v>
      </c>
      <c r="C446">
        <v>10938</v>
      </c>
      <c r="D446">
        <v>176.41935483870967</v>
      </c>
      <c r="E446" t="s">
        <v>20</v>
      </c>
      <c r="F446">
        <v>296</v>
      </c>
      <c r="G446">
        <v>36.952702702702702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t="s">
        <v>2035</v>
      </c>
      <c r="P446" t="s">
        <v>2045</v>
      </c>
    </row>
    <row r="447" spans="1:16" x14ac:dyDescent="0.2">
      <c r="A447" t="s">
        <v>939</v>
      </c>
      <c r="B447">
        <v>2100</v>
      </c>
      <c r="C447">
        <v>10739</v>
      </c>
      <c r="D447">
        <v>511.38095238095235</v>
      </c>
      <c r="E447" t="s">
        <v>20</v>
      </c>
      <c r="F447">
        <v>170</v>
      </c>
      <c r="G447">
        <v>63.170588235294119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t="s">
        <v>2039</v>
      </c>
      <c r="P447" t="s">
        <v>2040</v>
      </c>
    </row>
    <row r="448" spans="1:16" x14ac:dyDescent="0.2">
      <c r="A448" t="s">
        <v>941</v>
      </c>
      <c r="B448">
        <v>6800</v>
      </c>
      <c r="C448">
        <v>5579</v>
      </c>
      <c r="D448">
        <v>82.044117647058826</v>
      </c>
      <c r="E448" t="s">
        <v>14</v>
      </c>
      <c r="F448">
        <v>186</v>
      </c>
      <c r="G448">
        <v>29.99462365591398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t="s">
        <v>2037</v>
      </c>
      <c r="P448" t="s">
        <v>2046</v>
      </c>
    </row>
    <row r="449" spans="1:16" x14ac:dyDescent="0.2">
      <c r="A449" t="s">
        <v>943</v>
      </c>
      <c r="B449">
        <v>155200</v>
      </c>
      <c r="C449">
        <v>37754</v>
      </c>
      <c r="D449">
        <v>24.326030927835053</v>
      </c>
      <c r="E449" t="s">
        <v>74</v>
      </c>
      <c r="F449">
        <v>439</v>
      </c>
      <c r="G449">
        <v>86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t="s">
        <v>2041</v>
      </c>
      <c r="P449" t="s">
        <v>2060</v>
      </c>
    </row>
    <row r="450" spans="1:16" x14ac:dyDescent="0.2">
      <c r="A450" t="s">
        <v>945</v>
      </c>
      <c r="B450">
        <v>89900</v>
      </c>
      <c r="C450">
        <v>45384</v>
      </c>
      <c r="D450">
        <v>50.482758620689658</v>
      </c>
      <c r="E450" t="s">
        <v>14</v>
      </c>
      <c r="F450">
        <v>605</v>
      </c>
      <c r="G450">
        <v>75.014876033057845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t="s">
        <v>2050</v>
      </c>
      <c r="P450" t="s">
        <v>2051</v>
      </c>
    </row>
    <row r="451" spans="1:16" x14ac:dyDescent="0.2">
      <c r="A451" t="s">
        <v>947</v>
      </c>
      <c r="B451">
        <v>900</v>
      </c>
      <c r="C451">
        <v>8703</v>
      </c>
      <c r="D451">
        <v>967</v>
      </c>
      <c r="E451" t="s">
        <v>20</v>
      </c>
      <c r="F451">
        <v>86</v>
      </c>
      <c r="G451">
        <v>101.19767441860465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t="s">
        <v>2050</v>
      </c>
      <c r="P451" t="s">
        <v>2051</v>
      </c>
    </row>
    <row r="452" spans="1:16" x14ac:dyDescent="0.2">
      <c r="A452" t="s">
        <v>949</v>
      </c>
      <c r="B452">
        <v>100</v>
      </c>
      <c r="C452">
        <v>4</v>
      </c>
      <c r="D452">
        <v>4</v>
      </c>
      <c r="E452" t="s">
        <v>14</v>
      </c>
      <c r="F452">
        <v>1</v>
      </c>
      <c r="G452">
        <v>4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t="s">
        <v>2041</v>
      </c>
      <c r="P452" t="s">
        <v>2049</v>
      </c>
    </row>
    <row r="453" spans="1:16" x14ac:dyDescent="0.2">
      <c r="A453" t="s">
        <v>951</v>
      </c>
      <c r="B453">
        <v>148400</v>
      </c>
      <c r="C453">
        <v>182302</v>
      </c>
      <c r="D453">
        <v>122.84501347708894</v>
      </c>
      <c r="E453" t="s">
        <v>20</v>
      </c>
      <c r="F453">
        <v>6286</v>
      </c>
      <c r="G453">
        <v>29.001272669424118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t="s">
        <v>2035</v>
      </c>
      <c r="P453" t="s">
        <v>2036</v>
      </c>
    </row>
    <row r="454" spans="1:16" x14ac:dyDescent="0.2">
      <c r="A454" t="s">
        <v>953</v>
      </c>
      <c r="B454">
        <v>4800</v>
      </c>
      <c r="C454">
        <v>3045</v>
      </c>
      <c r="D454">
        <v>63.4375</v>
      </c>
      <c r="E454" t="s">
        <v>14</v>
      </c>
      <c r="F454">
        <v>31</v>
      </c>
      <c r="G454">
        <v>98.225806451612897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t="s">
        <v>2041</v>
      </c>
      <c r="P454" t="s">
        <v>2044</v>
      </c>
    </row>
    <row r="455" spans="1:16" x14ac:dyDescent="0.2">
      <c r="A455" t="s">
        <v>955</v>
      </c>
      <c r="B455">
        <v>182400</v>
      </c>
      <c r="C455">
        <v>102749</v>
      </c>
      <c r="D455">
        <v>56.331688596491226</v>
      </c>
      <c r="E455" t="s">
        <v>14</v>
      </c>
      <c r="F455">
        <v>1181</v>
      </c>
      <c r="G455">
        <v>87.001693480101608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t="s">
        <v>2041</v>
      </c>
      <c r="P455" t="s">
        <v>2063</v>
      </c>
    </row>
    <row r="456" spans="1:16" x14ac:dyDescent="0.2">
      <c r="A456" t="s">
        <v>957</v>
      </c>
      <c r="B456">
        <v>4000</v>
      </c>
      <c r="C456">
        <v>1763</v>
      </c>
      <c r="D456">
        <v>44.074999999999996</v>
      </c>
      <c r="E456" t="s">
        <v>14</v>
      </c>
      <c r="F456">
        <v>39</v>
      </c>
      <c r="G456">
        <v>45.205128205128204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t="s">
        <v>2041</v>
      </c>
      <c r="P456" t="s">
        <v>2044</v>
      </c>
    </row>
    <row r="457" spans="1:16" x14ac:dyDescent="0.2">
      <c r="A457" t="s">
        <v>959</v>
      </c>
      <c r="B457">
        <v>116500</v>
      </c>
      <c r="C457">
        <v>137904</v>
      </c>
      <c r="D457">
        <v>118.37253218884121</v>
      </c>
      <c r="E457" t="s">
        <v>20</v>
      </c>
      <c r="F457">
        <v>3727</v>
      </c>
      <c r="G457">
        <v>37.001341561577675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t="s">
        <v>2039</v>
      </c>
      <c r="P457" t="s">
        <v>2040</v>
      </c>
    </row>
    <row r="458" spans="1:16" x14ac:dyDescent="0.2">
      <c r="A458" t="s">
        <v>961</v>
      </c>
      <c r="B458">
        <v>146400</v>
      </c>
      <c r="C458">
        <v>152438</v>
      </c>
      <c r="D458">
        <v>104.1243169398907</v>
      </c>
      <c r="E458" t="s">
        <v>20</v>
      </c>
      <c r="F458">
        <v>1605</v>
      </c>
      <c r="G458">
        <v>94.976947040498445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t="s">
        <v>2035</v>
      </c>
      <c r="P458" t="s">
        <v>2045</v>
      </c>
    </row>
    <row r="459" spans="1:16" x14ac:dyDescent="0.2">
      <c r="A459" t="s">
        <v>963</v>
      </c>
      <c r="B459">
        <v>5000</v>
      </c>
      <c r="C459">
        <v>1332</v>
      </c>
      <c r="D459">
        <v>26.640000000000004</v>
      </c>
      <c r="E459" t="s">
        <v>14</v>
      </c>
      <c r="F459">
        <v>46</v>
      </c>
      <c r="G459">
        <v>28.956521739130434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t="s">
        <v>2039</v>
      </c>
      <c r="P459" t="s">
        <v>2040</v>
      </c>
    </row>
    <row r="460" spans="1:16" x14ac:dyDescent="0.2">
      <c r="A460" t="s">
        <v>965</v>
      </c>
      <c r="B460">
        <v>33800</v>
      </c>
      <c r="C460">
        <v>118706</v>
      </c>
      <c r="D460">
        <v>351.20118343195264</v>
      </c>
      <c r="E460" t="s">
        <v>20</v>
      </c>
      <c r="F460">
        <v>2120</v>
      </c>
      <c r="G460">
        <v>55.993396226415094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t="s">
        <v>2039</v>
      </c>
      <c r="P460" t="s">
        <v>2040</v>
      </c>
    </row>
    <row r="461" spans="1:16" x14ac:dyDescent="0.2">
      <c r="A461" t="s">
        <v>967</v>
      </c>
      <c r="B461">
        <v>6300</v>
      </c>
      <c r="C461">
        <v>5674</v>
      </c>
      <c r="D461">
        <v>90.063492063492063</v>
      </c>
      <c r="E461" t="s">
        <v>14</v>
      </c>
      <c r="F461">
        <v>105</v>
      </c>
      <c r="G461">
        <v>54.038095238095238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t="s">
        <v>2041</v>
      </c>
      <c r="P461" t="s">
        <v>2042</v>
      </c>
    </row>
    <row r="462" spans="1:16" x14ac:dyDescent="0.2">
      <c r="A462" t="s">
        <v>969</v>
      </c>
      <c r="B462">
        <v>2400</v>
      </c>
      <c r="C462">
        <v>4119</v>
      </c>
      <c r="D462">
        <v>171.625</v>
      </c>
      <c r="E462" t="s">
        <v>20</v>
      </c>
      <c r="F462">
        <v>50</v>
      </c>
      <c r="G462">
        <v>82.38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t="s">
        <v>2039</v>
      </c>
      <c r="P462" t="s">
        <v>2040</v>
      </c>
    </row>
    <row r="463" spans="1:16" x14ac:dyDescent="0.2">
      <c r="A463" t="s">
        <v>971</v>
      </c>
      <c r="B463">
        <v>98800</v>
      </c>
      <c r="C463">
        <v>139354</v>
      </c>
      <c r="D463">
        <v>141.04655870445345</v>
      </c>
      <c r="E463" t="s">
        <v>20</v>
      </c>
      <c r="F463">
        <v>2080</v>
      </c>
      <c r="G463">
        <v>66.997115384615384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t="s">
        <v>2041</v>
      </c>
      <c r="P463" t="s">
        <v>2044</v>
      </c>
    </row>
    <row r="464" spans="1:16" x14ac:dyDescent="0.2">
      <c r="A464" t="s">
        <v>973</v>
      </c>
      <c r="B464">
        <v>188800</v>
      </c>
      <c r="C464">
        <v>57734</v>
      </c>
      <c r="D464">
        <v>30.57944915254237</v>
      </c>
      <c r="E464" t="s">
        <v>14</v>
      </c>
      <c r="F464">
        <v>535</v>
      </c>
      <c r="G464">
        <v>107.91401869158878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t="s">
        <v>2050</v>
      </c>
      <c r="P464" t="s">
        <v>2061</v>
      </c>
    </row>
    <row r="465" spans="1:16" x14ac:dyDescent="0.2">
      <c r="A465" t="s">
        <v>975</v>
      </c>
      <c r="B465">
        <v>134300</v>
      </c>
      <c r="C465">
        <v>145265</v>
      </c>
      <c r="D465">
        <v>108.16455696202532</v>
      </c>
      <c r="E465" t="s">
        <v>20</v>
      </c>
      <c r="F465">
        <v>2105</v>
      </c>
      <c r="G465">
        <v>69.009501187648453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t="s">
        <v>2041</v>
      </c>
      <c r="P465" t="s">
        <v>2049</v>
      </c>
    </row>
    <row r="466" spans="1:16" x14ac:dyDescent="0.2">
      <c r="A466" t="s">
        <v>977</v>
      </c>
      <c r="B466">
        <v>71200</v>
      </c>
      <c r="C466">
        <v>95020</v>
      </c>
      <c r="D466">
        <v>133.45505617977528</v>
      </c>
      <c r="E466" t="s">
        <v>20</v>
      </c>
      <c r="F466">
        <v>2436</v>
      </c>
      <c r="G466">
        <v>39.006568144499177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t="s">
        <v>2039</v>
      </c>
      <c r="P466" t="s">
        <v>2040</v>
      </c>
    </row>
    <row r="467" spans="1:16" x14ac:dyDescent="0.2">
      <c r="A467" t="s">
        <v>979</v>
      </c>
      <c r="B467">
        <v>4700</v>
      </c>
      <c r="C467">
        <v>8829</v>
      </c>
      <c r="D467">
        <v>187.85106382978722</v>
      </c>
      <c r="E467" t="s">
        <v>20</v>
      </c>
      <c r="F467">
        <v>80</v>
      </c>
      <c r="G467">
        <v>110.3625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t="s">
        <v>2047</v>
      </c>
      <c r="P467" t="s">
        <v>2059</v>
      </c>
    </row>
    <row r="468" spans="1:16" x14ac:dyDescent="0.2">
      <c r="A468" t="s">
        <v>981</v>
      </c>
      <c r="B468">
        <v>1200</v>
      </c>
      <c r="C468">
        <v>3984</v>
      </c>
      <c r="D468">
        <v>332</v>
      </c>
      <c r="E468" t="s">
        <v>20</v>
      </c>
      <c r="F468">
        <v>42</v>
      </c>
      <c r="G468">
        <v>94.857142857142861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t="s">
        <v>2037</v>
      </c>
      <c r="P468" t="s">
        <v>2046</v>
      </c>
    </row>
    <row r="469" spans="1:16" x14ac:dyDescent="0.2">
      <c r="A469" t="s">
        <v>983</v>
      </c>
      <c r="B469">
        <v>1400</v>
      </c>
      <c r="C469">
        <v>8053</v>
      </c>
      <c r="D469">
        <v>575.21428571428578</v>
      </c>
      <c r="E469" t="s">
        <v>20</v>
      </c>
      <c r="F469">
        <v>139</v>
      </c>
      <c r="G469">
        <v>57.935251798561154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t="s">
        <v>2037</v>
      </c>
      <c r="P469" t="s">
        <v>2038</v>
      </c>
    </row>
    <row r="470" spans="1:16" x14ac:dyDescent="0.2">
      <c r="A470" t="s">
        <v>985</v>
      </c>
      <c r="B470">
        <v>4000</v>
      </c>
      <c r="C470">
        <v>1620</v>
      </c>
      <c r="D470">
        <v>40.5</v>
      </c>
      <c r="E470" t="s">
        <v>14</v>
      </c>
      <c r="F470">
        <v>16</v>
      </c>
      <c r="G470">
        <v>101.25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t="s">
        <v>2039</v>
      </c>
      <c r="P470" t="s">
        <v>2040</v>
      </c>
    </row>
    <row r="471" spans="1:16" x14ac:dyDescent="0.2">
      <c r="A471" t="s">
        <v>987</v>
      </c>
      <c r="B471">
        <v>5600</v>
      </c>
      <c r="C471">
        <v>10328</v>
      </c>
      <c r="D471">
        <v>184.42857142857144</v>
      </c>
      <c r="E471" t="s">
        <v>20</v>
      </c>
      <c r="F471">
        <v>159</v>
      </c>
      <c r="G471">
        <v>64.95597484276729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t="s">
        <v>2041</v>
      </c>
      <c r="P471" t="s">
        <v>2044</v>
      </c>
    </row>
    <row r="472" spans="1:16" x14ac:dyDescent="0.2">
      <c r="A472" t="s">
        <v>989</v>
      </c>
      <c r="B472">
        <v>3600</v>
      </c>
      <c r="C472">
        <v>10289</v>
      </c>
      <c r="D472">
        <v>285.80555555555554</v>
      </c>
      <c r="E472" t="s">
        <v>20</v>
      </c>
      <c r="F472">
        <v>381</v>
      </c>
      <c r="G472">
        <v>27.00524934383202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t="s">
        <v>2037</v>
      </c>
      <c r="P472" t="s">
        <v>2046</v>
      </c>
    </row>
    <row r="473" spans="1:16" x14ac:dyDescent="0.2">
      <c r="A473" t="s">
        <v>990</v>
      </c>
      <c r="B473">
        <v>3100</v>
      </c>
      <c r="C473">
        <v>9889</v>
      </c>
      <c r="D473">
        <v>319</v>
      </c>
      <c r="E473" t="s">
        <v>20</v>
      </c>
      <c r="F473">
        <v>194</v>
      </c>
      <c r="G473">
        <v>50.97422680412371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t="s">
        <v>2033</v>
      </c>
      <c r="P473" t="s">
        <v>2034</v>
      </c>
    </row>
    <row r="474" spans="1:16" x14ac:dyDescent="0.2">
      <c r="A474" t="s">
        <v>992</v>
      </c>
      <c r="B474">
        <v>153800</v>
      </c>
      <c r="C474">
        <v>60342</v>
      </c>
      <c r="D474">
        <v>39.234070221066318</v>
      </c>
      <c r="E474" t="s">
        <v>14</v>
      </c>
      <c r="F474">
        <v>575</v>
      </c>
      <c r="G474">
        <v>104.94260869565217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t="s">
        <v>2035</v>
      </c>
      <c r="P474" t="s">
        <v>2036</v>
      </c>
    </row>
    <row r="475" spans="1:16" x14ac:dyDescent="0.2">
      <c r="A475" t="s">
        <v>994</v>
      </c>
      <c r="B475">
        <v>5000</v>
      </c>
      <c r="C475">
        <v>8907</v>
      </c>
      <c r="D475">
        <v>178.14000000000001</v>
      </c>
      <c r="E475" t="s">
        <v>20</v>
      </c>
      <c r="F475">
        <v>106</v>
      </c>
      <c r="G475">
        <v>84.028301886792448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t="s">
        <v>2035</v>
      </c>
      <c r="P475" t="s">
        <v>2043</v>
      </c>
    </row>
    <row r="476" spans="1:16" x14ac:dyDescent="0.2">
      <c r="A476" t="s">
        <v>996</v>
      </c>
      <c r="B476">
        <v>4000</v>
      </c>
      <c r="C476">
        <v>14606</v>
      </c>
      <c r="D476">
        <v>365.15</v>
      </c>
      <c r="E476" t="s">
        <v>20</v>
      </c>
      <c r="F476">
        <v>142</v>
      </c>
      <c r="G476">
        <v>102.85915492957747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t="s">
        <v>2041</v>
      </c>
      <c r="P476" t="s">
        <v>2060</v>
      </c>
    </row>
    <row r="477" spans="1:16" x14ac:dyDescent="0.2">
      <c r="A477" t="s">
        <v>998</v>
      </c>
      <c r="B477">
        <v>7400</v>
      </c>
      <c r="C477">
        <v>8432</v>
      </c>
      <c r="D477">
        <v>113.94594594594594</v>
      </c>
      <c r="E477" t="s">
        <v>20</v>
      </c>
      <c r="F477">
        <v>211</v>
      </c>
      <c r="G477">
        <v>39.962085308056871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t="s">
        <v>2047</v>
      </c>
      <c r="P477" t="s">
        <v>2059</v>
      </c>
    </row>
    <row r="478" spans="1:16" x14ac:dyDescent="0.2">
      <c r="A478" t="s">
        <v>1000</v>
      </c>
      <c r="B478">
        <v>191500</v>
      </c>
      <c r="C478">
        <v>57122</v>
      </c>
      <c r="D478">
        <v>29.828720626631856</v>
      </c>
      <c r="E478" t="s">
        <v>14</v>
      </c>
      <c r="F478">
        <v>1120</v>
      </c>
      <c r="G478">
        <v>51.001785714285717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t="s">
        <v>2047</v>
      </c>
      <c r="P478" t="s">
        <v>2053</v>
      </c>
    </row>
    <row r="479" spans="1:16" x14ac:dyDescent="0.2">
      <c r="A479" t="s">
        <v>1002</v>
      </c>
      <c r="B479">
        <v>8500</v>
      </c>
      <c r="C479">
        <v>4613</v>
      </c>
      <c r="D479">
        <v>54.270588235294113</v>
      </c>
      <c r="E479" t="s">
        <v>14</v>
      </c>
      <c r="F479">
        <v>113</v>
      </c>
      <c r="G479">
        <v>40.823008849557525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t="s">
        <v>2041</v>
      </c>
      <c r="P479" t="s">
        <v>2063</v>
      </c>
    </row>
    <row r="480" spans="1:16" x14ac:dyDescent="0.2">
      <c r="A480" t="s">
        <v>1004</v>
      </c>
      <c r="B480">
        <v>68800</v>
      </c>
      <c r="C480">
        <v>162603</v>
      </c>
      <c r="D480">
        <v>236.34156976744185</v>
      </c>
      <c r="E480" t="s">
        <v>20</v>
      </c>
      <c r="F480">
        <v>2756</v>
      </c>
      <c r="G480">
        <v>58.999637155297535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t="s">
        <v>2037</v>
      </c>
      <c r="P480" t="s">
        <v>2046</v>
      </c>
    </row>
    <row r="481" spans="1:16" x14ac:dyDescent="0.2">
      <c r="A481" t="s">
        <v>1006</v>
      </c>
      <c r="B481">
        <v>2400</v>
      </c>
      <c r="C481">
        <v>12310</v>
      </c>
      <c r="D481">
        <v>512.91666666666663</v>
      </c>
      <c r="E481" t="s">
        <v>20</v>
      </c>
      <c r="F481">
        <v>173</v>
      </c>
      <c r="G481">
        <v>71.156069364161851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t="s">
        <v>2033</v>
      </c>
      <c r="P481" t="s">
        <v>2034</v>
      </c>
    </row>
    <row r="482" spans="1:16" x14ac:dyDescent="0.2">
      <c r="A482" t="s">
        <v>1008</v>
      </c>
      <c r="B482">
        <v>8600</v>
      </c>
      <c r="C482">
        <v>8656</v>
      </c>
      <c r="D482">
        <v>100.65116279069768</v>
      </c>
      <c r="E482" t="s">
        <v>20</v>
      </c>
      <c r="F482">
        <v>87</v>
      </c>
      <c r="G482">
        <v>99.494252873563212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t="s">
        <v>2054</v>
      </c>
      <c r="P482" t="s">
        <v>2055</v>
      </c>
    </row>
    <row r="483" spans="1:16" x14ac:dyDescent="0.2">
      <c r="A483" t="s">
        <v>1010</v>
      </c>
      <c r="B483">
        <v>196600</v>
      </c>
      <c r="C483">
        <v>159931</v>
      </c>
      <c r="D483">
        <v>81.348423194303152</v>
      </c>
      <c r="E483" t="s">
        <v>14</v>
      </c>
      <c r="F483">
        <v>1538</v>
      </c>
      <c r="G483">
        <v>103.98634590377114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t="s">
        <v>2039</v>
      </c>
      <c r="P483" t="s">
        <v>2040</v>
      </c>
    </row>
    <row r="484" spans="1:16" x14ac:dyDescent="0.2">
      <c r="A484" t="s">
        <v>1012</v>
      </c>
      <c r="B484">
        <v>4200</v>
      </c>
      <c r="C484">
        <v>689</v>
      </c>
      <c r="D484">
        <v>16.404761904761905</v>
      </c>
      <c r="E484" t="s">
        <v>14</v>
      </c>
      <c r="F484">
        <v>9</v>
      </c>
      <c r="G484">
        <v>76.555555555555557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t="s">
        <v>2047</v>
      </c>
      <c r="P484" t="s">
        <v>2053</v>
      </c>
    </row>
    <row r="485" spans="1:16" x14ac:dyDescent="0.2">
      <c r="A485" t="s">
        <v>1014</v>
      </c>
      <c r="B485">
        <v>91400</v>
      </c>
      <c r="C485">
        <v>48236</v>
      </c>
      <c r="D485">
        <v>52.774617067833695</v>
      </c>
      <c r="E485" t="s">
        <v>14</v>
      </c>
      <c r="F485">
        <v>554</v>
      </c>
      <c r="G485">
        <v>87.068592057761734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t="s">
        <v>2039</v>
      </c>
      <c r="P485" t="s">
        <v>2040</v>
      </c>
    </row>
    <row r="486" spans="1:16" x14ac:dyDescent="0.2">
      <c r="A486" t="s">
        <v>1016</v>
      </c>
      <c r="B486">
        <v>29600</v>
      </c>
      <c r="C486">
        <v>77021</v>
      </c>
      <c r="D486">
        <v>260.20608108108109</v>
      </c>
      <c r="E486" t="s">
        <v>20</v>
      </c>
      <c r="F486">
        <v>1572</v>
      </c>
      <c r="G486">
        <v>48.99554707379135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t="s">
        <v>2033</v>
      </c>
      <c r="P486" t="s">
        <v>2034</v>
      </c>
    </row>
    <row r="487" spans="1:16" x14ac:dyDescent="0.2">
      <c r="A487" t="s">
        <v>1018</v>
      </c>
      <c r="B487">
        <v>90600</v>
      </c>
      <c r="C487">
        <v>27844</v>
      </c>
      <c r="D487">
        <v>30.73289183222958</v>
      </c>
      <c r="E487" t="s">
        <v>14</v>
      </c>
      <c r="F487">
        <v>648</v>
      </c>
      <c r="G487">
        <v>42.969135802469133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t="s">
        <v>2039</v>
      </c>
      <c r="P487" t="s">
        <v>2040</v>
      </c>
    </row>
    <row r="488" spans="1:16" x14ac:dyDescent="0.2">
      <c r="A488" t="s">
        <v>1020</v>
      </c>
      <c r="B488">
        <v>5200</v>
      </c>
      <c r="C488">
        <v>702</v>
      </c>
      <c r="D488">
        <v>13.5</v>
      </c>
      <c r="E488" t="s">
        <v>14</v>
      </c>
      <c r="F488">
        <v>21</v>
      </c>
      <c r="G488">
        <v>33.428571428571431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t="s">
        <v>2047</v>
      </c>
      <c r="P488" t="s">
        <v>2059</v>
      </c>
    </row>
    <row r="489" spans="1:16" x14ac:dyDescent="0.2">
      <c r="A489" t="s">
        <v>1022</v>
      </c>
      <c r="B489">
        <v>110300</v>
      </c>
      <c r="C489">
        <v>197024</v>
      </c>
      <c r="D489">
        <v>178.62556663644605</v>
      </c>
      <c r="E489" t="s">
        <v>20</v>
      </c>
      <c r="F489">
        <v>2346</v>
      </c>
      <c r="G489">
        <v>83.982949701619773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t="s">
        <v>2039</v>
      </c>
      <c r="P489" t="s">
        <v>2040</v>
      </c>
    </row>
    <row r="490" spans="1:16" x14ac:dyDescent="0.2">
      <c r="A490" t="s">
        <v>1024</v>
      </c>
      <c r="B490">
        <v>5300</v>
      </c>
      <c r="C490">
        <v>11663</v>
      </c>
      <c r="D490">
        <v>220.0566037735849</v>
      </c>
      <c r="E490" t="s">
        <v>20</v>
      </c>
      <c r="F490">
        <v>115</v>
      </c>
      <c r="G490">
        <v>101.41739130434783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t="s">
        <v>2039</v>
      </c>
      <c r="P490" t="s">
        <v>2040</v>
      </c>
    </row>
    <row r="491" spans="1:16" x14ac:dyDescent="0.2">
      <c r="A491" t="s">
        <v>1026</v>
      </c>
      <c r="B491">
        <v>9200</v>
      </c>
      <c r="C491">
        <v>9339</v>
      </c>
      <c r="D491">
        <v>101.5108695652174</v>
      </c>
      <c r="E491" t="s">
        <v>20</v>
      </c>
      <c r="F491">
        <v>85</v>
      </c>
      <c r="G491">
        <v>109.87058823529412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t="s">
        <v>2037</v>
      </c>
      <c r="P491" t="s">
        <v>2046</v>
      </c>
    </row>
    <row r="492" spans="1:16" x14ac:dyDescent="0.2">
      <c r="A492" t="s">
        <v>1028</v>
      </c>
      <c r="B492">
        <v>2400</v>
      </c>
      <c r="C492">
        <v>4596</v>
      </c>
      <c r="D492">
        <v>191.5</v>
      </c>
      <c r="E492" t="s">
        <v>20</v>
      </c>
      <c r="F492">
        <v>144</v>
      </c>
      <c r="G492">
        <v>31.916666666666668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t="s">
        <v>2064</v>
      </c>
      <c r="P492" t="s">
        <v>2065</v>
      </c>
    </row>
    <row r="493" spans="1:16" x14ac:dyDescent="0.2">
      <c r="A493" t="s">
        <v>1031</v>
      </c>
      <c r="B493">
        <v>56800</v>
      </c>
      <c r="C493">
        <v>173437</v>
      </c>
      <c r="D493">
        <v>305.34683098591546</v>
      </c>
      <c r="E493" t="s">
        <v>20</v>
      </c>
      <c r="F493">
        <v>2443</v>
      </c>
      <c r="G493">
        <v>70.993450675399103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t="s">
        <v>2033</v>
      </c>
      <c r="P493" t="s">
        <v>2034</v>
      </c>
    </row>
    <row r="494" spans="1:16" x14ac:dyDescent="0.2">
      <c r="A494" t="s">
        <v>1033</v>
      </c>
      <c r="B494">
        <v>191000</v>
      </c>
      <c r="C494">
        <v>45831</v>
      </c>
      <c r="D494">
        <v>23.995287958115181</v>
      </c>
      <c r="E494" t="s">
        <v>74</v>
      </c>
      <c r="F494">
        <v>595</v>
      </c>
      <c r="G494">
        <v>77.026890756302521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t="s">
        <v>2041</v>
      </c>
      <c r="P494" t="s">
        <v>2052</v>
      </c>
    </row>
    <row r="495" spans="1:16" x14ac:dyDescent="0.2">
      <c r="A495" t="s">
        <v>1035</v>
      </c>
      <c r="B495">
        <v>900</v>
      </c>
      <c r="C495">
        <v>6514</v>
      </c>
      <c r="D495">
        <v>723.77777777777771</v>
      </c>
      <c r="E495" t="s">
        <v>20</v>
      </c>
      <c r="F495">
        <v>64</v>
      </c>
      <c r="G495">
        <v>101.78125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t="s">
        <v>2054</v>
      </c>
      <c r="P495" t="s">
        <v>2055</v>
      </c>
    </row>
    <row r="496" spans="1:16" x14ac:dyDescent="0.2">
      <c r="A496" t="s">
        <v>1037</v>
      </c>
      <c r="B496">
        <v>2500</v>
      </c>
      <c r="C496">
        <v>13684</v>
      </c>
      <c r="D496">
        <v>547.36</v>
      </c>
      <c r="E496" t="s">
        <v>20</v>
      </c>
      <c r="F496">
        <v>268</v>
      </c>
      <c r="G496">
        <v>51.059701492537314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t="s">
        <v>2037</v>
      </c>
      <c r="P496" t="s">
        <v>2046</v>
      </c>
    </row>
    <row r="497" spans="1:16" x14ac:dyDescent="0.2">
      <c r="A497" t="s">
        <v>1039</v>
      </c>
      <c r="B497">
        <v>3200</v>
      </c>
      <c r="C497">
        <v>13264</v>
      </c>
      <c r="D497">
        <v>414.49999999999994</v>
      </c>
      <c r="E497" t="s">
        <v>20</v>
      </c>
      <c r="F497">
        <v>195</v>
      </c>
      <c r="G497">
        <v>68.02051282051282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t="s">
        <v>2039</v>
      </c>
      <c r="P497" t="s">
        <v>2040</v>
      </c>
    </row>
    <row r="498" spans="1:16" x14ac:dyDescent="0.2">
      <c r="A498" t="s">
        <v>1041</v>
      </c>
      <c r="B498">
        <v>183800</v>
      </c>
      <c r="C498">
        <v>1667</v>
      </c>
      <c r="D498">
        <v>0.90696409140369971</v>
      </c>
      <c r="E498" t="s">
        <v>14</v>
      </c>
      <c r="F498">
        <v>54</v>
      </c>
      <c r="G498">
        <v>30.87037037037037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t="s">
        <v>2041</v>
      </c>
      <c r="P498" t="s">
        <v>2049</v>
      </c>
    </row>
    <row r="499" spans="1:16" x14ac:dyDescent="0.2">
      <c r="A499" t="s">
        <v>1043</v>
      </c>
      <c r="B499">
        <v>9800</v>
      </c>
      <c r="C499">
        <v>3349</v>
      </c>
      <c r="D499">
        <v>34.173469387755098</v>
      </c>
      <c r="E499" t="s">
        <v>14</v>
      </c>
      <c r="F499">
        <v>120</v>
      </c>
      <c r="G499">
        <v>27.908333333333335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t="s">
        <v>2037</v>
      </c>
      <c r="P499" t="s">
        <v>2046</v>
      </c>
    </row>
    <row r="500" spans="1:16" x14ac:dyDescent="0.2">
      <c r="A500" t="s">
        <v>1045</v>
      </c>
      <c r="B500">
        <v>193400</v>
      </c>
      <c r="C500">
        <v>46317</v>
      </c>
      <c r="D500">
        <v>23.948810754912099</v>
      </c>
      <c r="E500" t="s">
        <v>14</v>
      </c>
      <c r="F500">
        <v>579</v>
      </c>
      <c r="G500">
        <v>79.994818652849744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t="s">
        <v>2037</v>
      </c>
      <c r="P500" t="s">
        <v>2038</v>
      </c>
    </row>
    <row r="501" spans="1:16" x14ac:dyDescent="0.2">
      <c r="A501" t="s">
        <v>1047</v>
      </c>
      <c r="B501">
        <v>163800</v>
      </c>
      <c r="C501">
        <v>78743</v>
      </c>
      <c r="D501">
        <v>48.072649572649574</v>
      </c>
      <c r="E501" t="s">
        <v>14</v>
      </c>
      <c r="F501">
        <v>2072</v>
      </c>
      <c r="G501">
        <v>38.003378378378379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t="s">
        <v>2041</v>
      </c>
      <c r="P501" t="s">
        <v>2042</v>
      </c>
    </row>
    <row r="502" spans="1:16" x14ac:dyDescent="0.2">
      <c r="A502" t="s">
        <v>1049</v>
      </c>
      <c r="B502">
        <v>100</v>
      </c>
      <c r="C502">
        <v>0</v>
      </c>
      <c r="D502">
        <v>0</v>
      </c>
      <c r="E502" t="s">
        <v>14</v>
      </c>
      <c r="F502">
        <v>0</v>
      </c>
      <c r="G502" t="e">
        <v>#DIV/0!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t="s">
        <v>2039</v>
      </c>
      <c r="P502" t="s">
        <v>2040</v>
      </c>
    </row>
    <row r="503" spans="1:16" x14ac:dyDescent="0.2">
      <c r="A503" t="s">
        <v>1051</v>
      </c>
      <c r="B503">
        <v>153600</v>
      </c>
      <c r="C503">
        <v>107743</v>
      </c>
      <c r="D503">
        <v>70.145182291666657</v>
      </c>
      <c r="E503" t="s">
        <v>14</v>
      </c>
      <c r="F503">
        <v>1796</v>
      </c>
      <c r="G503">
        <v>59.990534521158132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t="s">
        <v>2041</v>
      </c>
      <c r="P503" t="s">
        <v>2042</v>
      </c>
    </row>
    <row r="504" spans="1:16" x14ac:dyDescent="0.2">
      <c r="A504" t="s">
        <v>1052</v>
      </c>
      <c r="B504">
        <v>1300</v>
      </c>
      <c r="C504">
        <v>6889</v>
      </c>
      <c r="D504">
        <v>529.92307692307691</v>
      </c>
      <c r="E504" t="s">
        <v>20</v>
      </c>
      <c r="F504">
        <v>186</v>
      </c>
      <c r="G504">
        <v>37.037634408602152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t="s">
        <v>2050</v>
      </c>
      <c r="P504" t="s">
        <v>2051</v>
      </c>
    </row>
    <row r="505" spans="1:16" x14ac:dyDescent="0.2">
      <c r="A505" t="s">
        <v>1054</v>
      </c>
      <c r="B505">
        <v>25500</v>
      </c>
      <c r="C505">
        <v>45983</v>
      </c>
      <c r="D505">
        <v>180.32549019607845</v>
      </c>
      <c r="E505" t="s">
        <v>20</v>
      </c>
      <c r="F505">
        <v>460</v>
      </c>
      <c r="G505">
        <v>99.963043478260872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t="s">
        <v>2041</v>
      </c>
      <c r="P505" t="s">
        <v>2044</v>
      </c>
    </row>
    <row r="506" spans="1:16" x14ac:dyDescent="0.2">
      <c r="A506" t="s">
        <v>1056</v>
      </c>
      <c r="B506">
        <v>7500</v>
      </c>
      <c r="C506">
        <v>6924</v>
      </c>
      <c r="D506">
        <v>92.320000000000007</v>
      </c>
      <c r="E506" t="s">
        <v>14</v>
      </c>
      <c r="F506">
        <v>62</v>
      </c>
      <c r="G506">
        <v>111.6774193548387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t="s">
        <v>2035</v>
      </c>
      <c r="P506" t="s">
        <v>2036</v>
      </c>
    </row>
    <row r="507" spans="1:16" x14ac:dyDescent="0.2">
      <c r="A507" t="s">
        <v>1058</v>
      </c>
      <c r="B507">
        <v>89900</v>
      </c>
      <c r="C507">
        <v>12497</v>
      </c>
      <c r="D507">
        <v>13.901001112347053</v>
      </c>
      <c r="E507" t="s">
        <v>14</v>
      </c>
      <c r="F507">
        <v>347</v>
      </c>
      <c r="G507">
        <v>36.014409221902014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t="s">
        <v>2047</v>
      </c>
      <c r="P507" t="s">
        <v>2056</v>
      </c>
    </row>
    <row r="508" spans="1:16" x14ac:dyDescent="0.2">
      <c r="A508" t="s">
        <v>1060</v>
      </c>
      <c r="B508">
        <v>18000</v>
      </c>
      <c r="C508">
        <v>166874</v>
      </c>
      <c r="D508">
        <v>927.07777777777767</v>
      </c>
      <c r="E508" t="s">
        <v>20</v>
      </c>
      <c r="F508">
        <v>2528</v>
      </c>
      <c r="G508">
        <v>66.010284810126578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t="s">
        <v>2039</v>
      </c>
      <c r="P508" t="s">
        <v>2040</v>
      </c>
    </row>
    <row r="509" spans="1:16" x14ac:dyDescent="0.2">
      <c r="A509" t="s">
        <v>1062</v>
      </c>
      <c r="B509">
        <v>2100</v>
      </c>
      <c r="C509">
        <v>837</v>
      </c>
      <c r="D509">
        <v>39.857142857142861</v>
      </c>
      <c r="E509" t="s">
        <v>14</v>
      </c>
      <c r="F509">
        <v>19</v>
      </c>
      <c r="G509">
        <v>44.05263157894737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t="s">
        <v>2037</v>
      </c>
      <c r="P509" t="s">
        <v>2038</v>
      </c>
    </row>
    <row r="510" spans="1:16" x14ac:dyDescent="0.2">
      <c r="A510" t="s">
        <v>1064</v>
      </c>
      <c r="B510">
        <v>172700</v>
      </c>
      <c r="C510">
        <v>193820</v>
      </c>
      <c r="D510">
        <v>112.22929936305732</v>
      </c>
      <c r="E510" t="s">
        <v>20</v>
      </c>
      <c r="F510">
        <v>3657</v>
      </c>
      <c r="G510">
        <v>52.999726551818434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t="s">
        <v>2039</v>
      </c>
      <c r="P510" t="s">
        <v>2040</v>
      </c>
    </row>
    <row r="511" spans="1:16" x14ac:dyDescent="0.2">
      <c r="A511" t="s">
        <v>1065</v>
      </c>
      <c r="B511">
        <v>168500</v>
      </c>
      <c r="C511">
        <v>119510</v>
      </c>
      <c r="D511">
        <v>70.925816023738875</v>
      </c>
      <c r="E511" t="s">
        <v>14</v>
      </c>
      <c r="F511">
        <v>1258</v>
      </c>
      <c r="G511">
        <v>95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t="s">
        <v>2039</v>
      </c>
      <c r="P511" t="s">
        <v>2040</v>
      </c>
    </row>
    <row r="512" spans="1:16" x14ac:dyDescent="0.2">
      <c r="A512" t="s">
        <v>1067</v>
      </c>
      <c r="B512">
        <v>7800</v>
      </c>
      <c r="C512">
        <v>9289</v>
      </c>
      <c r="D512">
        <v>119.08974358974358</v>
      </c>
      <c r="E512" t="s">
        <v>20</v>
      </c>
      <c r="F512">
        <v>131</v>
      </c>
      <c r="G512">
        <v>70.908396946564892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t="s">
        <v>2041</v>
      </c>
      <c r="P512" t="s">
        <v>2044</v>
      </c>
    </row>
    <row r="513" spans="1:16" x14ac:dyDescent="0.2">
      <c r="A513" t="s">
        <v>1069</v>
      </c>
      <c r="B513">
        <v>147800</v>
      </c>
      <c r="C513">
        <v>35498</v>
      </c>
      <c r="D513">
        <v>24.017591339648174</v>
      </c>
      <c r="E513" t="s">
        <v>14</v>
      </c>
      <c r="F513">
        <v>362</v>
      </c>
      <c r="G513">
        <v>98.060773480662988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t="s">
        <v>2039</v>
      </c>
      <c r="P513" t="s">
        <v>2040</v>
      </c>
    </row>
    <row r="514" spans="1:16" x14ac:dyDescent="0.2">
      <c r="A514" t="s">
        <v>1071</v>
      </c>
      <c r="B514">
        <v>9100</v>
      </c>
      <c r="C514">
        <v>12678</v>
      </c>
      <c r="D514">
        <v>139.31868131868131</v>
      </c>
      <c r="E514" t="s">
        <v>20</v>
      </c>
      <c r="F514">
        <v>239</v>
      </c>
      <c r="G514">
        <v>53.046025104602514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t="s">
        <v>2050</v>
      </c>
      <c r="P514" t="s">
        <v>2051</v>
      </c>
    </row>
    <row r="515" spans="1:16" x14ac:dyDescent="0.2">
      <c r="A515" t="s">
        <v>1073</v>
      </c>
      <c r="B515">
        <v>8300</v>
      </c>
      <c r="C515">
        <v>3260</v>
      </c>
      <c r="D515">
        <v>39.277108433734945</v>
      </c>
      <c r="E515" t="s">
        <v>74</v>
      </c>
      <c r="F515">
        <v>35</v>
      </c>
      <c r="G515">
        <v>93.142857142857139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t="s">
        <v>2041</v>
      </c>
      <c r="P515" t="s">
        <v>2060</v>
      </c>
    </row>
    <row r="516" spans="1:16" x14ac:dyDescent="0.2">
      <c r="A516" t="s">
        <v>1075</v>
      </c>
      <c r="B516">
        <v>138700</v>
      </c>
      <c r="C516">
        <v>31123</v>
      </c>
      <c r="D516">
        <v>22.439077144917089</v>
      </c>
      <c r="E516" t="s">
        <v>74</v>
      </c>
      <c r="F516">
        <v>528</v>
      </c>
      <c r="G516">
        <v>58.945075757575758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t="s">
        <v>2035</v>
      </c>
      <c r="P516" t="s">
        <v>2036</v>
      </c>
    </row>
    <row r="517" spans="1:16" x14ac:dyDescent="0.2">
      <c r="A517" t="s">
        <v>1077</v>
      </c>
      <c r="B517">
        <v>8600</v>
      </c>
      <c r="C517">
        <v>4797</v>
      </c>
      <c r="D517">
        <v>55.779069767441861</v>
      </c>
      <c r="E517" t="s">
        <v>14</v>
      </c>
      <c r="F517">
        <v>133</v>
      </c>
      <c r="G517">
        <v>36.067669172932334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t="s">
        <v>2039</v>
      </c>
      <c r="P517" t="s">
        <v>2040</v>
      </c>
    </row>
    <row r="518" spans="1:16" x14ac:dyDescent="0.2">
      <c r="A518" t="s">
        <v>1079</v>
      </c>
      <c r="B518">
        <v>125400</v>
      </c>
      <c r="C518">
        <v>53324</v>
      </c>
      <c r="D518">
        <v>42.523125996810208</v>
      </c>
      <c r="E518" t="s">
        <v>14</v>
      </c>
      <c r="F518">
        <v>846</v>
      </c>
      <c r="G518">
        <v>63.030732860520096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t="s">
        <v>2047</v>
      </c>
      <c r="P518" t="s">
        <v>2048</v>
      </c>
    </row>
    <row r="519" spans="1:16" x14ac:dyDescent="0.2">
      <c r="A519" t="s">
        <v>1081</v>
      </c>
      <c r="B519">
        <v>5900</v>
      </c>
      <c r="C519">
        <v>6608</v>
      </c>
      <c r="D519">
        <v>112.00000000000001</v>
      </c>
      <c r="E519" t="s">
        <v>20</v>
      </c>
      <c r="F519">
        <v>78</v>
      </c>
      <c r="G519">
        <v>84.717948717948715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t="s">
        <v>2033</v>
      </c>
      <c r="P519" t="s">
        <v>2034</v>
      </c>
    </row>
    <row r="520" spans="1:16" x14ac:dyDescent="0.2">
      <c r="A520" t="s">
        <v>1083</v>
      </c>
      <c r="B520">
        <v>8800</v>
      </c>
      <c r="C520">
        <v>622</v>
      </c>
      <c r="D520">
        <v>7.0681818181818183</v>
      </c>
      <c r="E520" t="s">
        <v>14</v>
      </c>
      <c r="F520">
        <v>10</v>
      </c>
      <c r="G520">
        <v>62.2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t="s">
        <v>2041</v>
      </c>
      <c r="P520" t="s">
        <v>2049</v>
      </c>
    </row>
    <row r="521" spans="1:16" x14ac:dyDescent="0.2">
      <c r="A521" t="s">
        <v>1085</v>
      </c>
      <c r="B521">
        <v>177700</v>
      </c>
      <c r="C521">
        <v>180802</v>
      </c>
      <c r="D521">
        <v>101.74563871693867</v>
      </c>
      <c r="E521" t="s">
        <v>20</v>
      </c>
      <c r="F521">
        <v>1773</v>
      </c>
      <c r="G521">
        <v>101.97518330513255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t="s">
        <v>2035</v>
      </c>
      <c r="P521" t="s">
        <v>2036</v>
      </c>
    </row>
    <row r="522" spans="1:16" x14ac:dyDescent="0.2">
      <c r="A522" t="s">
        <v>1087</v>
      </c>
      <c r="B522">
        <v>800</v>
      </c>
      <c r="C522">
        <v>3406</v>
      </c>
      <c r="D522">
        <v>425.75</v>
      </c>
      <c r="E522" t="s">
        <v>20</v>
      </c>
      <c r="F522">
        <v>32</v>
      </c>
      <c r="G522">
        <v>106.4375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t="s">
        <v>2039</v>
      </c>
      <c r="P522" t="s">
        <v>2040</v>
      </c>
    </row>
    <row r="523" spans="1:16" x14ac:dyDescent="0.2">
      <c r="A523" t="s">
        <v>141</v>
      </c>
      <c r="B523">
        <v>7600</v>
      </c>
      <c r="C523">
        <v>11061</v>
      </c>
      <c r="D523">
        <v>145.53947368421052</v>
      </c>
      <c r="E523" t="s">
        <v>20</v>
      </c>
      <c r="F523">
        <v>369</v>
      </c>
      <c r="G523">
        <v>29.975609756097562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t="s">
        <v>2041</v>
      </c>
      <c r="P523" t="s">
        <v>2044</v>
      </c>
    </row>
    <row r="524" spans="1:16" x14ac:dyDescent="0.2">
      <c r="A524" t="s">
        <v>1090</v>
      </c>
      <c r="B524">
        <v>50500</v>
      </c>
      <c r="C524">
        <v>16389</v>
      </c>
      <c r="D524">
        <v>32.453465346534657</v>
      </c>
      <c r="E524" t="s">
        <v>14</v>
      </c>
      <c r="F524">
        <v>191</v>
      </c>
      <c r="G524">
        <v>85.806282722513089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t="s">
        <v>2041</v>
      </c>
      <c r="P524" t="s">
        <v>2052</v>
      </c>
    </row>
    <row r="525" spans="1:16" x14ac:dyDescent="0.2">
      <c r="A525" t="s">
        <v>1092</v>
      </c>
      <c r="B525">
        <v>900</v>
      </c>
      <c r="C525">
        <v>6303</v>
      </c>
      <c r="D525">
        <v>700.33333333333326</v>
      </c>
      <c r="E525" t="s">
        <v>20</v>
      </c>
      <c r="F525">
        <v>89</v>
      </c>
      <c r="G525">
        <v>70.82022471910112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t="s">
        <v>2041</v>
      </c>
      <c r="P525" t="s">
        <v>2052</v>
      </c>
    </row>
    <row r="526" spans="1:16" x14ac:dyDescent="0.2">
      <c r="A526" t="s">
        <v>1094</v>
      </c>
      <c r="B526">
        <v>96700</v>
      </c>
      <c r="C526">
        <v>81136</v>
      </c>
      <c r="D526">
        <v>83.904860392967933</v>
      </c>
      <c r="E526" t="s">
        <v>14</v>
      </c>
      <c r="F526">
        <v>1979</v>
      </c>
      <c r="G526">
        <v>40.998484082870135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t="s">
        <v>2039</v>
      </c>
      <c r="P526" t="s">
        <v>2040</v>
      </c>
    </row>
    <row r="527" spans="1:16" x14ac:dyDescent="0.2">
      <c r="A527" t="s">
        <v>1096</v>
      </c>
      <c r="B527">
        <v>2100</v>
      </c>
      <c r="C527">
        <v>1768</v>
      </c>
      <c r="D527">
        <v>84.19047619047619</v>
      </c>
      <c r="E527" t="s">
        <v>14</v>
      </c>
      <c r="F527">
        <v>63</v>
      </c>
      <c r="G527">
        <v>28.063492063492063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t="s">
        <v>2037</v>
      </c>
      <c r="P527" t="s">
        <v>2046</v>
      </c>
    </row>
    <row r="528" spans="1:16" x14ac:dyDescent="0.2">
      <c r="A528" t="s">
        <v>1098</v>
      </c>
      <c r="B528">
        <v>8300</v>
      </c>
      <c r="C528">
        <v>12944</v>
      </c>
      <c r="D528">
        <v>155.95180722891567</v>
      </c>
      <c r="E528" t="s">
        <v>20</v>
      </c>
      <c r="F528">
        <v>147</v>
      </c>
      <c r="G528">
        <v>88.054421768707485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t="s">
        <v>2039</v>
      </c>
      <c r="P528" t="s">
        <v>2040</v>
      </c>
    </row>
    <row r="529" spans="1:16" x14ac:dyDescent="0.2">
      <c r="A529" t="s">
        <v>1100</v>
      </c>
      <c r="B529">
        <v>189200</v>
      </c>
      <c r="C529">
        <v>188480</v>
      </c>
      <c r="D529">
        <v>99.619450317124731</v>
      </c>
      <c r="E529" t="s">
        <v>14</v>
      </c>
      <c r="F529">
        <v>6080</v>
      </c>
      <c r="G529">
        <v>31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t="s">
        <v>2041</v>
      </c>
      <c r="P529" t="s">
        <v>2049</v>
      </c>
    </row>
    <row r="530" spans="1:16" x14ac:dyDescent="0.2">
      <c r="A530" t="s">
        <v>1102</v>
      </c>
      <c r="B530">
        <v>9000</v>
      </c>
      <c r="C530">
        <v>7227</v>
      </c>
      <c r="D530">
        <v>80.300000000000011</v>
      </c>
      <c r="E530" t="s">
        <v>14</v>
      </c>
      <c r="F530">
        <v>80</v>
      </c>
      <c r="G530">
        <v>90.337500000000006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t="s">
        <v>2035</v>
      </c>
      <c r="P530" t="s">
        <v>2045</v>
      </c>
    </row>
    <row r="531" spans="1:16" x14ac:dyDescent="0.2">
      <c r="A531" t="s">
        <v>1104</v>
      </c>
      <c r="B531">
        <v>5100</v>
      </c>
      <c r="C531">
        <v>574</v>
      </c>
      <c r="D531">
        <v>11.254901960784313</v>
      </c>
      <c r="E531" t="s">
        <v>14</v>
      </c>
      <c r="F531">
        <v>9</v>
      </c>
      <c r="G531">
        <v>63.777777777777779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t="s">
        <v>2050</v>
      </c>
      <c r="P531" t="s">
        <v>2051</v>
      </c>
    </row>
    <row r="532" spans="1:16" x14ac:dyDescent="0.2">
      <c r="A532" t="s">
        <v>1106</v>
      </c>
      <c r="B532">
        <v>105000</v>
      </c>
      <c r="C532">
        <v>96328</v>
      </c>
      <c r="D532">
        <v>91.740952380952379</v>
      </c>
      <c r="E532" t="s">
        <v>14</v>
      </c>
      <c r="F532">
        <v>1784</v>
      </c>
      <c r="G532">
        <v>53.995515695067262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t="s">
        <v>2047</v>
      </c>
      <c r="P532" t="s">
        <v>2053</v>
      </c>
    </row>
    <row r="533" spans="1:16" x14ac:dyDescent="0.2">
      <c r="A533" t="s">
        <v>1108</v>
      </c>
      <c r="B533">
        <v>186700</v>
      </c>
      <c r="C533">
        <v>178338</v>
      </c>
      <c r="D533">
        <v>95.521156936261391</v>
      </c>
      <c r="E533" t="s">
        <v>47</v>
      </c>
      <c r="F533">
        <v>3640</v>
      </c>
      <c r="G533">
        <v>48.993956043956047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t="s">
        <v>2050</v>
      </c>
      <c r="P533" t="s">
        <v>2051</v>
      </c>
    </row>
    <row r="534" spans="1:16" x14ac:dyDescent="0.2">
      <c r="A534" t="s">
        <v>1110</v>
      </c>
      <c r="B534">
        <v>1600</v>
      </c>
      <c r="C534">
        <v>8046</v>
      </c>
      <c r="D534">
        <v>502.87499999999994</v>
      </c>
      <c r="E534" t="s">
        <v>20</v>
      </c>
      <c r="F534">
        <v>126</v>
      </c>
      <c r="G534">
        <v>63.857142857142854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t="s">
        <v>2039</v>
      </c>
      <c r="P534" t="s">
        <v>2040</v>
      </c>
    </row>
    <row r="535" spans="1:16" x14ac:dyDescent="0.2">
      <c r="A535" t="s">
        <v>1112</v>
      </c>
      <c r="B535">
        <v>115600</v>
      </c>
      <c r="C535">
        <v>184086</v>
      </c>
      <c r="D535">
        <v>159.24394463667818</v>
      </c>
      <c r="E535" t="s">
        <v>20</v>
      </c>
      <c r="F535">
        <v>2218</v>
      </c>
      <c r="G535">
        <v>82.996393146979258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t="s">
        <v>2035</v>
      </c>
      <c r="P535" t="s">
        <v>2045</v>
      </c>
    </row>
    <row r="536" spans="1:16" x14ac:dyDescent="0.2">
      <c r="A536" t="s">
        <v>1114</v>
      </c>
      <c r="B536">
        <v>89100</v>
      </c>
      <c r="C536">
        <v>13385</v>
      </c>
      <c r="D536">
        <v>15.022446689113355</v>
      </c>
      <c r="E536" t="s">
        <v>14</v>
      </c>
      <c r="F536">
        <v>243</v>
      </c>
      <c r="G536">
        <v>55.08230452674897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t="s">
        <v>2041</v>
      </c>
      <c r="P536" t="s">
        <v>2044</v>
      </c>
    </row>
    <row r="537" spans="1:16" x14ac:dyDescent="0.2">
      <c r="A537" t="s">
        <v>1116</v>
      </c>
      <c r="B537">
        <v>2600</v>
      </c>
      <c r="C537">
        <v>12533</v>
      </c>
      <c r="D537">
        <v>482.03846153846149</v>
      </c>
      <c r="E537" t="s">
        <v>20</v>
      </c>
      <c r="F537">
        <v>202</v>
      </c>
      <c r="G537">
        <v>62.044554455445542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t="s">
        <v>2039</v>
      </c>
      <c r="P537" t="s">
        <v>2040</v>
      </c>
    </row>
    <row r="538" spans="1:16" x14ac:dyDescent="0.2">
      <c r="A538" t="s">
        <v>1118</v>
      </c>
      <c r="B538">
        <v>9800</v>
      </c>
      <c r="C538">
        <v>14697</v>
      </c>
      <c r="D538">
        <v>149.96938775510205</v>
      </c>
      <c r="E538" t="s">
        <v>20</v>
      </c>
      <c r="F538">
        <v>140</v>
      </c>
      <c r="G538">
        <v>104.97857142857143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t="s">
        <v>2047</v>
      </c>
      <c r="P538" t="s">
        <v>2053</v>
      </c>
    </row>
    <row r="539" spans="1:16" x14ac:dyDescent="0.2">
      <c r="A539" t="s">
        <v>1120</v>
      </c>
      <c r="B539">
        <v>84400</v>
      </c>
      <c r="C539">
        <v>98935</v>
      </c>
      <c r="D539">
        <v>117.22156398104266</v>
      </c>
      <c r="E539" t="s">
        <v>20</v>
      </c>
      <c r="F539">
        <v>1052</v>
      </c>
      <c r="G539">
        <v>94.044676806083643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t="s">
        <v>2041</v>
      </c>
      <c r="P539" t="s">
        <v>2042</v>
      </c>
    </row>
    <row r="540" spans="1:16" x14ac:dyDescent="0.2">
      <c r="A540" t="s">
        <v>1122</v>
      </c>
      <c r="B540">
        <v>151300</v>
      </c>
      <c r="C540">
        <v>57034</v>
      </c>
      <c r="D540">
        <v>37.695968274950431</v>
      </c>
      <c r="E540" t="s">
        <v>14</v>
      </c>
      <c r="F540">
        <v>1296</v>
      </c>
      <c r="G540">
        <v>44.007716049382715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t="s">
        <v>2050</v>
      </c>
      <c r="P540" t="s">
        <v>2061</v>
      </c>
    </row>
    <row r="541" spans="1:16" x14ac:dyDescent="0.2">
      <c r="A541" t="s">
        <v>1124</v>
      </c>
      <c r="B541">
        <v>9800</v>
      </c>
      <c r="C541">
        <v>7120</v>
      </c>
      <c r="D541">
        <v>72.653061224489804</v>
      </c>
      <c r="E541" t="s">
        <v>14</v>
      </c>
      <c r="F541">
        <v>77</v>
      </c>
      <c r="G541">
        <v>92.467532467532465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t="s">
        <v>2033</v>
      </c>
      <c r="P541" t="s">
        <v>2034</v>
      </c>
    </row>
    <row r="542" spans="1:16" x14ac:dyDescent="0.2">
      <c r="A542" t="s">
        <v>1126</v>
      </c>
      <c r="B542">
        <v>5300</v>
      </c>
      <c r="C542">
        <v>14097</v>
      </c>
      <c r="D542">
        <v>265.98113207547169</v>
      </c>
      <c r="E542" t="s">
        <v>20</v>
      </c>
      <c r="F542">
        <v>247</v>
      </c>
      <c r="G542">
        <v>57.072874493927124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t="s">
        <v>2054</v>
      </c>
      <c r="P542" t="s">
        <v>2055</v>
      </c>
    </row>
    <row r="543" spans="1:16" x14ac:dyDescent="0.2">
      <c r="A543" t="s">
        <v>1128</v>
      </c>
      <c r="B543">
        <v>178000</v>
      </c>
      <c r="C543">
        <v>43086</v>
      </c>
      <c r="D543">
        <v>24.205617977528089</v>
      </c>
      <c r="E543" t="s">
        <v>14</v>
      </c>
      <c r="F543">
        <v>395</v>
      </c>
      <c r="G543">
        <v>109.07848101265823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t="s">
        <v>2050</v>
      </c>
      <c r="P543" t="s">
        <v>2061</v>
      </c>
    </row>
    <row r="544" spans="1:16" x14ac:dyDescent="0.2">
      <c r="A544" t="s">
        <v>1130</v>
      </c>
      <c r="B544">
        <v>77000</v>
      </c>
      <c r="C544">
        <v>1930</v>
      </c>
      <c r="D544">
        <v>2.5064935064935066</v>
      </c>
      <c r="E544" t="s">
        <v>14</v>
      </c>
      <c r="F544">
        <v>49</v>
      </c>
      <c r="G544">
        <v>39.387755102040813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t="s">
        <v>2035</v>
      </c>
      <c r="P544" t="s">
        <v>2045</v>
      </c>
    </row>
    <row r="545" spans="1:16" x14ac:dyDescent="0.2">
      <c r="A545" t="s">
        <v>1132</v>
      </c>
      <c r="B545">
        <v>84900</v>
      </c>
      <c r="C545">
        <v>13864</v>
      </c>
      <c r="D545">
        <v>16.329799764428738</v>
      </c>
      <c r="E545" t="s">
        <v>14</v>
      </c>
      <c r="F545">
        <v>180</v>
      </c>
      <c r="G545">
        <v>77.022222222222226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t="s">
        <v>2050</v>
      </c>
      <c r="P545" t="s">
        <v>2051</v>
      </c>
    </row>
    <row r="546" spans="1:16" x14ac:dyDescent="0.2">
      <c r="A546" t="s">
        <v>1134</v>
      </c>
      <c r="B546">
        <v>2800</v>
      </c>
      <c r="C546">
        <v>7742</v>
      </c>
      <c r="D546">
        <v>276.5</v>
      </c>
      <c r="E546" t="s">
        <v>20</v>
      </c>
      <c r="F546">
        <v>84</v>
      </c>
      <c r="G546">
        <v>92.166666666666671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t="s">
        <v>2035</v>
      </c>
      <c r="P546" t="s">
        <v>2036</v>
      </c>
    </row>
    <row r="547" spans="1:16" x14ac:dyDescent="0.2">
      <c r="A547" t="s">
        <v>1136</v>
      </c>
      <c r="B547">
        <v>184800</v>
      </c>
      <c r="C547">
        <v>164109</v>
      </c>
      <c r="D547">
        <v>88.803571428571431</v>
      </c>
      <c r="E547" t="s">
        <v>14</v>
      </c>
      <c r="F547">
        <v>2690</v>
      </c>
      <c r="G547">
        <v>61.007063197026021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t="s">
        <v>2039</v>
      </c>
      <c r="P547" t="s">
        <v>2040</v>
      </c>
    </row>
    <row r="548" spans="1:16" x14ac:dyDescent="0.2">
      <c r="A548" t="s">
        <v>1138</v>
      </c>
      <c r="B548">
        <v>4200</v>
      </c>
      <c r="C548">
        <v>6870</v>
      </c>
      <c r="D548">
        <v>163.57142857142856</v>
      </c>
      <c r="E548" t="s">
        <v>20</v>
      </c>
      <c r="F548">
        <v>88</v>
      </c>
      <c r="G548">
        <v>78.068181818181813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t="s">
        <v>2039</v>
      </c>
      <c r="P548" t="s">
        <v>2040</v>
      </c>
    </row>
    <row r="549" spans="1:16" x14ac:dyDescent="0.2">
      <c r="A549" t="s">
        <v>1140</v>
      </c>
      <c r="B549">
        <v>1300</v>
      </c>
      <c r="C549">
        <v>12597</v>
      </c>
      <c r="D549">
        <v>969</v>
      </c>
      <c r="E549" t="s">
        <v>20</v>
      </c>
      <c r="F549">
        <v>156</v>
      </c>
      <c r="G549">
        <v>80.75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t="s">
        <v>2041</v>
      </c>
      <c r="P549" t="s">
        <v>2044</v>
      </c>
    </row>
    <row r="550" spans="1:16" x14ac:dyDescent="0.2">
      <c r="A550" t="s">
        <v>1142</v>
      </c>
      <c r="B550">
        <v>66100</v>
      </c>
      <c r="C550">
        <v>179074</v>
      </c>
      <c r="D550">
        <v>270.91376701966715</v>
      </c>
      <c r="E550" t="s">
        <v>20</v>
      </c>
      <c r="F550">
        <v>2985</v>
      </c>
      <c r="G550">
        <v>59.991289782244557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t="s">
        <v>2039</v>
      </c>
      <c r="P550" t="s">
        <v>2040</v>
      </c>
    </row>
    <row r="551" spans="1:16" x14ac:dyDescent="0.2">
      <c r="A551" t="s">
        <v>1144</v>
      </c>
      <c r="B551">
        <v>29500</v>
      </c>
      <c r="C551">
        <v>83843</v>
      </c>
      <c r="D551">
        <v>284.21355932203392</v>
      </c>
      <c r="E551" t="s">
        <v>20</v>
      </c>
      <c r="F551">
        <v>762</v>
      </c>
      <c r="G551">
        <v>110.03018372703411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t="s">
        <v>2037</v>
      </c>
      <c r="P551" t="s">
        <v>2046</v>
      </c>
    </row>
    <row r="552" spans="1:16" x14ac:dyDescent="0.2">
      <c r="A552" t="s">
        <v>1146</v>
      </c>
      <c r="B552">
        <v>100</v>
      </c>
      <c r="C552">
        <v>4</v>
      </c>
      <c r="D552">
        <v>4</v>
      </c>
      <c r="E552" t="s">
        <v>74</v>
      </c>
      <c r="F552">
        <v>1</v>
      </c>
      <c r="G552">
        <v>4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t="s">
        <v>2035</v>
      </c>
      <c r="P552" t="s">
        <v>2045</v>
      </c>
    </row>
    <row r="553" spans="1:16" x14ac:dyDescent="0.2">
      <c r="A553" t="s">
        <v>1148</v>
      </c>
      <c r="B553">
        <v>180100</v>
      </c>
      <c r="C553">
        <v>105598</v>
      </c>
      <c r="D553">
        <v>58.6329816768462</v>
      </c>
      <c r="E553" t="s">
        <v>14</v>
      </c>
      <c r="F553">
        <v>2779</v>
      </c>
      <c r="G553">
        <v>37.99856063332134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t="s">
        <v>2037</v>
      </c>
      <c r="P553" t="s">
        <v>2038</v>
      </c>
    </row>
    <row r="554" spans="1:16" x14ac:dyDescent="0.2">
      <c r="A554" t="s">
        <v>1150</v>
      </c>
      <c r="B554">
        <v>9000</v>
      </c>
      <c r="C554">
        <v>8866</v>
      </c>
      <c r="D554">
        <v>98.51111111111112</v>
      </c>
      <c r="E554" t="s">
        <v>14</v>
      </c>
      <c r="F554">
        <v>92</v>
      </c>
      <c r="G554">
        <v>96.369565217391298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t="s">
        <v>2039</v>
      </c>
      <c r="P554" t="s">
        <v>2040</v>
      </c>
    </row>
    <row r="555" spans="1:16" x14ac:dyDescent="0.2">
      <c r="A555" t="s">
        <v>1152</v>
      </c>
      <c r="B555">
        <v>170600</v>
      </c>
      <c r="C555">
        <v>75022</v>
      </c>
      <c r="D555">
        <v>43.975381008206334</v>
      </c>
      <c r="E555" t="s">
        <v>14</v>
      </c>
      <c r="F555">
        <v>1028</v>
      </c>
      <c r="G555">
        <v>72.978599221789878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t="s">
        <v>2035</v>
      </c>
      <c r="P555" t="s">
        <v>2036</v>
      </c>
    </row>
    <row r="556" spans="1:16" x14ac:dyDescent="0.2">
      <c r="A556" t="s">
        <v>1154</v>
      </c>
      <c r="B556">
        <v>9500</v>
      </c>
      <c r="C556">
        <v>14408</v>
      </c>
      <c r="D556">
        <v>151.66315789473683</v>
      </c>
      <c r="E556" t="s">
        <v>20</v>
      </c>
      <c r="F556">
        <v>554</v>
      </c>
      <c r="G556">
        <v>26.007220216606498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t="s">
        <v>2035</v>
      </c>
      <c r="P556" t="s">
        <v>2045</v>
      </c>
    </row>
    <row r="557" spans="1:16" x14ac:dyDescent="0.2">
      <c r="A557" t="s">
        <v>1156</v>
      </c>
      <c r="B557">
        <v>6300</v>
      </c>
      <c r="C557">
        <v>14089</v>
      </c>
      <c r="D557">
        <v>223.63492063492063</v>
      </c>
      <c r="E557" t="s">
        <v>20</v>
      </c>
      <c r="F557">
        <v>135</v>
      </c>
      <c r="G557">
        <v>104.36296296296297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t="s">
        <v>2035</v>
      </c>
      <c r="P557" t="s">
        <v>2036</v>
      </c>
    </row>
    <row r="558" spans="1:16" x14ac:dyDescent="0.2">
      <c r="A558" t="s">
        <v>1157</v>
      </c>
      <c r="B558">
        <v>5200</v>
      </c>
      <c r="C558">
        <v>12467</v>
      </c>
      <c r="D558">
        <v>239.75</v>
      </c>
      <c r="E558" t="s">
        <v>20</v>
      </c>
      <c r="F558">
        <v>122</v>
      </c>
      <c r="G558">
        <v>102.18852459016394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t="s">
        <v>2047</v>
      </c>
      <c r="P558" t="s">
        <v>2059</v>
      </c>
    </row>
    <row r="559" spans="1:16" x14ac:dyDescent="0.2">
      <c r="A559" t="s">
        <v>1159</v>
      </c>
      <c r="B559">
        <v>6000</v>
      </c>
      <c r="C559">
        <v>11960</v>
      </c>
      <c r="D559">
        <v>199.33333333333334</v>
      </c>
      <c r="E559" t="s">
        <v>20</v>
      </c>
      <c r="F559">
        <v>221</v>
      </c>
      <c r="G559">
        <v>54.117647058823529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t="s">
        <v>2041</v>
      </c>
      <c r="P559" t="s">
        <v>2063</v>
      </c>
    </row>
    <row r="560" spans="1:16" x14ac:dyDescent="0.2">
      <c r="A560" t="s">
        <v>1161</v>
      </c>
      <c r="B560">
        <v>5800</v>
      </c>
      <c r="C560">
        <v>7966</v>
      </c>
      <c r="D560">
        <v>137.34482758620689</v>
      </c>
      <c r="E560" t="s">
        <v>20</v>
      </c>
      <c r="F560">
        <v>126</v>
      </c>
      <c r="G560">
        <v>63.222222222222221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t="s">
        <v>2039</v>
      </c>
      <c r="P560" t="s">
        <v>2040</v>
      </c>
    </row>
    <row r="561" spans="1:16" x14ac:dyDescent="0.2">
      <c r="A561" t="s">
        <v>1163</v>
      </c>
      <c r="B561">
        <v>105300</v>
      </c>
      <c r="C561">
        <v>106321</v>
      </c>
      <c r="D561">
        <v>100.9696106362773</v>
      </c>
      <c r="E561" t="s">
        <v>20</v>
      </c>
      <c r="F561">
        <v>1022</v>
      </c>
      <c r="G561">
        <v>104.03228962818004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t="s">
        <v>2039</v>
      </c>
      <c r="P561" t="s">
        <v>2040</v>
      </c>
    </row>
    <row r="562" spans="1:16" x14ac:dyDescent="0.2">
      <c r="A562" t="s">
        <v>1165</v>
      </c>
      <c r="B562">
        <v>20000</v>
      </c>
      <c r="C562">
        <v>158832</v>
      </c>
      <c r="D562">
        <v>794.16</v>
      </c>
      <c r="E562" t="s">
        <v>20</v>
      </c>
      <c r="F562">
        <v>3177</v>
      </c>
      <c r="G562">
        <v>49.994334277620396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t="s">
        <v>2041</v>
      </c>
      <c r="P562" t="s">
        <v>2049</v>
      </c>
    </row>
    <row r="563" spans="1:16" x14ac:dyDescent="0.2">
      <c r="A563" t="s">
        <v>1167</v>
      </c>
      <c r="B563">
        <v>3000</v>
      </c>
      <c r="C563">
        <v>11091</v>
      </c>
      <c r="D563">
        <v>369.7</v>
      </c>
      <c r="E563" t="s">
        <v>20</v>
      </c>
      <c r="F563">
        <v>198</v>
      </c>
      <c r="G563">
        <v>56.015151515151516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t="s">
        <v>2039</v>
      </c>
      <c r="P563" t="s">
        <v>2040</v>
      </c>
    </row>
    <row r="564" spans="1:16" x14ac:dyDescent="0.2">
      <c r="A564" t="s">
        <v>1169</v>
      </c>
      <c r="B564">
        <v>9900</v>
      </c>
      <c r="C564">
        <v>1269</v>
      </c>
      <c r="D564">
        <v>12.818181818181817</v>
      </c>
      <c r="E564" t="s">
        <v>14</v>
      </c>
      <c r="F564">
        <v>26</v>
      </c>
      <c r="G564">
        <v>48.807692307692307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t="s">
        <v>2035</v>
      </c>
      <c r="P564" t="s">
        <v>2036</v>
      </c>
    </row>
    <row r="565" spans="1:16" x14ac:dyDescent="0.2">
      <c r="A565" t="s">
        <v>1171</v>
      </c>
      <c r="B565">
        <v>3700</v>
      </c>
      <c r="C565">
        <v>5107</v>
      </c>
      <c r="D565">
        <v>138.02702702702703</v>
      </c>
      <c r="E565" t="s">
        <v>20</v>
      </c>
      <c r="F565">
        <v>85</v>
      </c>
      <c r="G565">
        <v>60.082352941176474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t="s">
        <v>2041</v>
      </c>
      <c r="P565" t="s">
        <v>2042</v>
      </c>
    </row>
    <row r="566" spans="1:16" x14ac:dyDescent="0.2">
      <c r="A566" t="s">
        <v>1173</v>
      </c>
      <c r="B566">
        <v>168700</v>
      </c>
      <c r="C566">
        <v>141393</v>
      </c>
      <c r="D566">
        <v>83.813278008298752</v>
      </c>
      <c r="E566" t="s">
        <v>14</v>
      </c>
      <c r="F566">
        <v>1790</v>
      </c>
      <c r="G566">
        <v>78.990502793296088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t="s">
        <v>2039</v>
      </c>
      <c r="P566" t="s">
        <v>2040</v>
      </c>
    </row>
    <row r="567" spans="1:16" x14ac:dyDescent="0.2">
      <c r="A567" t="s">
        <v>1175</v>
      </c>
      <c r="B567">
        <v>94900</v>
      </c>
      <c r="C567">
        <v>194166</v>
      </c>
      <c r="D567">
        <v>204.60063224446787</v>
      </c>
      <c r="E567" t="s">
        <v>20</v>
      </c>
      <c r="F567">
        <v>3596</v>
      </c>
      <c r="G567">
        <v>53.99499443826474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t="s">
        <v>2039</v>
      </c>
      <c r="P567" t="s">
        <v>2040</v>
      </c>
    </row>
    <row r="568" spans="1:16" x14ac:dyDescent="0.2">
      <c r="A568" t="s">
        <v>1177</v>
      </c>
      <c r="B568">
        <v>9300</v>
      </c>
      <c r="C568">
        <v>4124</v>
      </c>
      <c r="D568">
        <v>44.344086021505376</v>
      </c>
      <c r="E568" t="s">
        <v>14</v>
      </c>
      <c r="F568">
        <v>37</v>
      </c>
      <c r="G568">
        <v>111.45945945945945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t="s">
        <v>2035</v>
      </c>
      <c r="P568" t="s">
        <v>2043</v>
      </c>
    </row>
    <row r="569" spans="1:16" x14ac:dyDescent="0.2">
      <c r="A569" t="s">
        <v>1179</v>
      </c>
      <c r="B569">
        <v>6800</v>
      </c>
      <c r="C569">
        <v>14865</v>
      </c>
      <c r="D569">
        <v>218.60294117647058</v>
      </c>
      <c r="E569" t="s">
        <v>20</v>
      </c>
      <c r="F569">
        <v>244</v>
      </c>
      <c r="G569">
        <v>60.922131147540981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t="s">
        <v>2035</v>
      </c>
      <c r="P569" t="s">
        <v>2036</v>
      </c>
    </row>
    <row r="570" spans="1:16" x14ac:dyDescent="0.2">
      <c r="A570" t="s">
        <v>1181</v>
      </c>
      <c r="B570">
        <v>72400</v>
      </c>
      <c r="C570">
        <v>134688</v>
      </c>
      <c r="D570">
        <v>186.03314917127071</v>
      </c>
      <c r="E570" t="s">
        <v>20</v>
      </c>
      <c r="F570">
        <v>5180</v>
      </c>
      <c r="G570">
        <v>26.0015444015444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t="s">
        <v>2039</v>
      </c>
      <c r="P570" t="s">
        <v>2040</v>
      </c>
    </row>
    <row r="571" spans="1:16" x14ac:dyDescent="0.2">
      <c r="A571" t="s">
        <v>1183</v>
      </c>
      <c r="B571">
        <v>20100</v>
      </c>
      <c r="C571">
        <v>47705</v>
      </c>
      <c r="D571">
        <v>237.33830845771143</v>
      </c>
      <c r="E571" t="s">
        <v>20</v>
      </c>
      <c r="F571">
        <v>589</v>
      </c>
      <c r="G571">
        <v>80.993208828522924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t="s">
        <v>2041</v>
      </c>
      <c r="P571" t="s">
        <v>2049</v>
      </c>
    </row>
    <row r="572" spans="1:16" x14ac:dyDescent="0.2">
      <c r="A572" t="s">
        <v>1185</v>
      </c>
      <c r="B572">
        <v>31200</v>
      </c>
      <c r="C572">
        <v>95364</v>
      </c>
      <c r="D572">
        <v>305.65384615384613</v>
      </c>
      <c r="E572" t="s">
        <v>20</v>
      </c>
      <c r="F572">
        <v>2725</v>
      </c>
      <c r="G572">
        <v>34.995963302752294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t="s">
        <v>2035</v>
      </c>
      <c r="P572" t="s">
        <v>2036</v>
      </c>
    </row>
    <row r="573" spans="1:16" x14ac:dyDescent="0.2">
      <c r="A573" t="s">
        <v>1187</v>
      </c>
      <c r="B573">
        <v>3500</v>
      </c>
      <c r="C573">
        <v>3295</v>
      </c>
      <c r="D573">
        <v>94.142857142857139</v>
      </c>
      <c r="E573" t="s">
        <v>14</v>
      </c>
      <c r="F573">
        <v>35</v>
      </c>
      <c r="G573">
        <v>94.142857142857139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t="s">
        <v>2041</v>
      </c>
      <c r="P573" t="s">
        <v>2052</v>
      </c>
    </row>
    <row r="574" spans="1:16" x14ac:dyDescent="0.2">
      <c r="A574" t="s">
        <v>1189</v>
      </c>
      <c r="B574">
        <v>9000</v>
      </c>
      <c r="C574">
        <v>4896</v>
      </c>
      <c r="D574">
        <v>54.400000000000006</v>
      </c>
      <c r="E574" t="s">
        <v>74</v>
      </c>
      <c r="F574">
        <v>94</v>
      </c>
      <c r="G574">
        <v>52.085106382978722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t="s">
        <v>2035</v>
      </c>
      <c r="P574" t="s">
        <v>2036</v>
      </c>
    </row>
    <row r="575" spans="1:16" x14ac:dyDescent="0.2">
      <c r="A575" t="s">
        <v>1191</v>
      </c>
      <c r="B575">
        <v>6700</v>
      </c>
      <c r="C575">
        <v>7496</v>
      </c>
      <c r="D575">
        <v>111.88059701492537</v>
      </c>
      <c r="E575" t="s">
        <v>20</v>
      </c>
      <c r="F575">
        <v>300</v>
      </c>
      <c r="G575">
        <v>24.986666666666668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t="s">
        <v>2064</v>
      </c>
      <c r="P575" t="s">
        <v>2065</v>
      </c>
    </row>
    <row r="576" spans="1:16" x14ac:dyDescent="0.2">
      <c r="A576" t="s">
        <v>1193</v>
      </c>
      <c r="B576">
        <v>2700</v>
      </c>
      <c r="C576">
        <v>9967</v>
      </c>
      <c r="D576">
        <v>369.14814814814815</v>
      </c>
      <c r="E576" t="s">
        <v>20</v>
      </c>
      <c r="F576">
        <v>144</v>
      </c>
      <c r="G576">
        <v>69.215277777777771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t="s">
        <v>2033</v>
      </c>
      <c r="P576" t="s">
        <v>2034</v>
      </c>
    </row>
    <row r="577" spans="1:16" x14ac:dyDescent="0.2">
      <c r="A577" t="s">
        <v>1195</v>
      </c>
      <c r="B577">
        <v>83300</v>
      </c>
      <c r="C577">
        <v>52421</v>
      </c>
      <c r="D577">
        <v>62.930372148859547</v>
      </c>
      <c r="E577" t="s">
        <v>14</v>
      </c>
      <c r="F577">
        <v>558</v>
      </c>
      <c r="G577">
        <v>93.944444444444443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t="s">
        <v>2039</v>
      </c>
      <c r="P577" t="s">
        <v>2040</v>
      </c>
    </row>
    <row r="578" spans="1:16" x14ac:dyDescent="0.2">
      <c r="A578" t="s">
        <v>1197</v>
      </c>
      <c r="B578">
        <v>9700</v>
      </c>
      <c r="C578">
        <v>6298</v>
      </c>
      <c r="D578">
        <v>64.927835051546396</v>
      </c>
      <c r="E578" t="s">
        <v>14</v>
      </c>
      <c r="F578">
        <v>64</v>
      </c>
      <c r="G578">
        <v>98.40625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t="s">
        <v>2039</v>
      </c>
      <c r="P578" t="s">
        <v>2040</v>
      </c>
    </row>
    <row r="579" spans="1:16" x14ac:dyDescent="0.2">
      <c r="A579" t="s">
        <v>1199</v>
      </c>
      <c r="B579">
        <v>8200</v>
      </c>
      <c r="C579">
        <v>1546</v>
      </c>
      <c r="D579">
        <v>18.853658536585368</v>
      </c>
      <c r="E579" t="s">
        <v>74</v>
      </c>
      <c r="F579">
        <v>37</v>
      </c>
      <c r="G579">
        <v>41.783783783783782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t="s">
        <v>2035</v>
      </c>
      <c r="P579" t="s">
        <v>2058</v>
      </c>
    </row>
    <row r="580" spans="1:16" x14ac:dyDescent="0.2">
      <c r="A580" t="s">
        <v>1201</v>
      </c>
      <c r="B580">
        <v>96500</v>
      </c>
      <c r="C580">
        <v>16168</v>
      </c>
      <c r="D580">
        <v>16.754404145077721</v>
      </c>
      <c r="E580" t="s">
        <v>14</v>
      </c>
      <c r="F580">
        <v>245</v>
      </c>
      <c r="G580">
        <v>65.991836734693877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t="s">
        <v>2041</v>
      </c>
      <c r="P580" t="s">
        <v>2063</v>
      </c>
    </row>
    <row r="581" spans="1:16" x14ac:dyDescent="0.2">
      <c r="A581" t="s">
        <v>1203</v>
      </c>
      <c r="B581">
        <v>6200</v>
      </c>
      <c r="C581">
        <v>6269</v>
      </c>
      <c r="D581">
        <v>101.11290322580646</v>
      </c>
      <c r="E581" t="s">
        <v>20</v>
      </c>
      <c r="F581">
        <v>87</v>
      </c>
      <c r="G581">
        <v>72.05747126436782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t="s">
        <v>2035</v>
      </c>
      <c r="P581" t="s">
        <v>2058</v>
      </c>
    </row>
    <row r="582" spans="1:16" x14ac:dyDescent="0.2">
      <c r="A582" t="s">
        <v>1204</v>
      </c>
      <c r="B582">
        <v>43800</v>
      </c>
      <c r="C582">
        <v>149578</v>
      </c>
      <c r="D582">
        <v>341.5022831050228</v>
      </c>
      <c r="E582" t="s">
        <v>20</v>
      </c>
      <c r="F582">
        <v>3116</v>
      </c>
      <c r="G582">
        <v>48.003209242618745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t="s">
        <v>2039</v>
      </c>
      <c r="P582" t="s">
        <v>2040</v>
      </c>
    </row>
    <row r="583" spans="1:16" x14ac:dyDescent="0.2">
      <c r="A583" t="s">
        <v>1206</v>
      </c>
      <c r="B583">
        <v>6000</v>
      </c>
      <c r="C583">
        <v>3841</v>
      </c>
      <c r="D583">
        <v>64.016666666666666</v>
      </c>
      <c r="E583" t="s">
        <v>14</v>
      </c>
      <c r="F583">
        <v>71</v>
      </c>
      <c r="G583">
        <v>54.098591549295776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t="s">
        <v>2037</v>
      </c>
      <c r="P583" t="s">
        <v>2038</v>
      </c>
    </row>
    <row r="584" spans="1:16" x14ac:dyDescent="0.2">
      <c r="A584" t="s">
        <v>1208</v>
      </c>
      <c r="B584">
        <v>8700</v>
      </c>
      <c r="C584">
        <v>4531</v>
      </c>
      <c r="D584">
        <v>52.080459770114942</v>
      </c>
      <c r="E584" t="s">
        <v>14</v>
      </c>
      <c r="F584">
        <v>42</v>
      </c>
      <c r="G584">
        <v>107.88095238095238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t="s">
        <v>2050</v>
      </c>
      <c r="P584" t="s">
        <v>2051</v>
      </c>
    </row>
    <row r="585" spans="1:16" x14ac:dyDescent="0.2">
      <c r="A585" t="s">
        <v>1210</v>
      </c>
      <c r="B585">
        <v>18900</v>
      </c>
      <c r="C585">
        <v>60934</v>
      </c>
      <c r="D585">
        <v>322.40211640211641</v>
      </c>
      <c r="E585" t="s">
        <v>20</v>
      </c>
      <c r="F585">
        <v>909</v>
      </c>
      <c r="G585">
        <v>67.034103410341032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t="s">
        <v>2041</v>
      </c>
      <c r="P585" t="s">
        <v>2042</v>
      </c>
    </row>
    <row r="586" spans="1:16" x14ac:dyDescent="0.2">
      <c r="A586" t="s">
        <v>1211</v>
      </c>
      <c r="B586">
        <v>86400</v>
      </c>
      <c r="C586">
        <v>103255</v>
      </c>
      <c r="D586">
        <v>119.50810185185186</v>
      </c>
      <c r="E586" t="s">
        <v>20</v>
      </c>
      <c r="F586">
        <v>1613</v>
      </c>
      <c r="G586">
        <v>64.01425914445133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t="s">
        <v>2037</v>
      </c>
      <c r="P586" t="s">
        <v>2038</v>
      </c>
    </row>
    <row r="587" spans="1:16" x14ac:dyDescent="0.2">
      <c r="A587" t="s">
        <v>1213</v>
      </c>
      <c r="B587">
        <v>8900</v>
      </c>
      <c r="C587">
        <v>13065</v>
      </c>
      <c r="D587">
        <v>146.79775280898878</v>
      </c>
      <c r="E587" t="s">
        <v>20</v>
      </c>
      <c r="F587">
        <v>136</v>
      </c>
      <c r="G587">
        <v>96.066176470588232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t="s">
        <v>2047</v>
      </c>
      <c r="P587" t="s">
        <v>2059</v>
      </c>
    </row>
    <row r="588" spans="1:16" x14ac:dyDescent="0.2">
      <c r="A588" t="s">
        <v>1215</v>
      </c>
      <c r="B588">
        <v>700</v>
      </c>
      <c r="C588">
        <v>6654</v>
      </c>
      <c r="D588">
        <v>950.57142857142856</v>
      </c>
      <c r="E588" t="s">
        <v>20</v>
      </c>
      <c r="F588">
        <v>130</v>
      </c>
      <c r="G588">
        <v>51.184615384615384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t="s">
        <v>2035</v>
      </c>
      <c r="P588" t="s">
        <v>2036</v>
      </c>
    </row>
    <row r="589" spans="1:16" x14ac:dyDescent="0.2">
      <c r="A589" t="s">
        <v>1217</v>
      </c>
      <c r="B589">
        <v>9400</v>
      </c>
      <c r="C589">
        <v>6852</v>
      </c>
      <c r="D589">
        <v>72.893617021276597</v>
      </c>
      <c r="E589" t="s">
        <v>14</v>
      </c>
      <c r="F589">
        <v>156</v>
      </c>
      <c r="G589">
        <v>43.92307692307692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t="s">
        <v>2033</v>
      </c>
      <c r="P589" t="s">
        <v>2034</v>
      </c>
    </row>
    <row r="590" spans="1:16" x14ac:dyDescent="0.2">
      <c r="A590" t="s">
        <v>1219</v>
      </c>
      <c r="B590">
        <v>157600</v>
      </c>
      <c r="C590">
        <v>124517</v>
      </c>
      <c r="D590">
        <v>79.008248730964468</v>
      </c>
      <c r="E590" t="s">
        <v>14</v>
      </c>
      <c r="F590">
        <v>1368</v>
      </c>
      <c r="G590">
        <v>91.021198830409361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t="s">
        <v>2039</v>
      </c>
      <c r="P590" t="s">
        <v>2040</v>
      </c>
    </row>
    <row r="591" spans="1:16" x14ac:dyDescent="0.2">
      <c r="A591" t="s">
        <v>1221</v>
      </c>
      <c r="B591">
        <v>7900</v>
      </c>
      <c r="C591">
        <v>5113</v>
      </c>
      <c r="D591">
        <v>64.721518987341781</v>
      </c>
      <c r="E591" t="s">
        <v>14</v>
      </c>
      <c r="F591">
        <v>102</v>
      </c>
      <c r="G591">
        <v>50.127450980392155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t="s">
        <v>2041</v>
      </c>
      <c r="P591" t="s">
        <v>2042</v>
      </c>
    </row>
    <row r="592" spans="1:16" x14ac:dyDescent="0.2">
      <c r="A592" t="s">
        <v>1223</v>
      </c>
      <c r="B592">
        <v>7100</v>
      </c>
      <c r="C592">
        <v>5824</v>
      </c>
      <c r="D592">
        <v>82.028169014084511</v>
      </c>
      <c r="E592" t="s">
        <v>14</v>
      </c>
      <c r="F592">
        <v>86</v>
      </c>
      <c r="G592">
        <v>67.720930232558146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t="s">
        <v>2047</v>
      </c>
      <c r="P592" t="s">
        <v>2056</v>
      </c>
    </row>
    <row r="593" spans="1:16" x14ac:dyDescent="0.2">
      <c r="A593" t="s">
        <v>1225</v>
      </c>
      <c r="B593">
        <v>600</v>
      </c>
      <c r="C593">
        <v>6226</v>
      </c>
      <c r="D593">
        <v>1037.6666666666667</v>
      </c>
      <c r="E593" t="s">
        <v>20</v>
      </c>
      <c r="F593">
        <v>102</v>
      </c>
      <c r="G593">
        <v>61.03921568627451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t="s">
        <v>2050</v>
      </c>
      <c r="P593" t="s">
        <v>2051</v>
      </c>
    </row>
    <row r="594" spans="1:16" x14ac:dyDescent="0.2">
      <c r="A594" t="s">
        <v>1227</v>
      </c>
      <c r="B594">
        <v>156800</v>
      </c>
      <c r="C594">
        <v>20243</v>
      </c>
      <c r="D594">
        <v>12.910076530612244</v>
      </c>
      <c r="E594" t="s">
        <v>14</v>
      </c>
      <c r="F594">
        <v>253</v>
      </c>
      <c r="G594">
        <v>80.011857707509876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t="s">
        <v>2039</v>
      </c>
      <c r="P594" t="s">
        <v>2040</v>
      </c>
    </row>
    <row r="595" spans="1:16" x14ac:dyDescent="0.2">
      <c r="A595" t="s">
        <v>1229</v>
      </c>
      <c r="B595">
        <v>121600</v>
      </c>
      <c r="C595">
        <v>188288</v>
      </c>
      <c r="D595">
        <v>154.84210526315789</v>
      </c>
      <c r="E595" t="s">
        <v>20</v>
      </c>
      <c r="F595">
        <v>4006</v>
      </c>
      <c r="G595">
        <v>47.001497753369947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t="s">
        <v>2041</v>
      </c>
      <c r="P595" t="s">
        <v>2049</v>
      </c>
    </row>
    <row r="596" spans="1:16" x14ac:dyDescent="0.2">
      <c r="A596" t="s">
        <v>1231</v>
      </c>
      <c r="B596">
        <v>157300</v>
      </c>
      <c r="C596">
        <v>11167</v>
      </c>
      <c r="D596">
        <v>7.0991735537190088</v>
      </c>
      <c r="E596" t="s">
        <v>14</v>
      </c>
      <c r="F596">
        <v>157</v>
      </c>
      <c r="G596">
        <v>71.127388535031841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t="s">
        <v>2039</v>
      </c>
      <c r="P596" t="s">
        <v>2040</v>
      </c>
    </row>
    <row r="597" spans="1:16" x14ac:dyDescent="0.2">
      <c r="A597" t="s">
        <v>1233</v>
      </c>
      <c r="B597">
        <v>70300</v>
      </c>
      <c r="C597">
        <v>146595</v>
      </c>
      <c r="D597">
        <v>208.52773826458036</v>
      </c>
      <c r="E597" t="s">
        <v>20</v>
      </c>
      <c r="F597">
        <v>1629</v>
      </c>
      <c r="G597">
        <v>89.99079189686924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t="s">
        <v>2039</v>
      </c>
      <c r="P597" t="s">
        <v>2040</v>
      </c>
    </row>
    <row r="598" spans="1:16" x14ac:dyDescent="0.2">
      <c r="A598" t="s">
        <v>1235</v>
      </c>
      <c r="B598">
        <v>7900</v>
      </c>
      <c r="C598">
        <v>7875</v>
      </c>
      <c r="D598">
        <v>99.683544303797461</v>
      </c>
      <c r="E598" t="s">
        <v>14</v>
      </c>
      <c r="F598">
        <v>183</v>
      </c>
      <c r="G598">
        <v>43.032786885245905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t="s">
        <v>2041</v>
      </c>
      <c r="P598" t="s">
        <v>2044</v>
      </c>
    </row>
    <row r="599" spans="1:16" x14ac:dyDescent="0.2">
      <c r="A599" t="s">
        <v>1237</v>
      </c>
      <c r="B599">
        <v>73800</v>
      </c>
      <c r="C599">
        <v>148779</v>
      </c>
      <c r="D599">
        <v>201.59756097560978</v>
      </c>
      <c r="E599" t="s">
        <v>20</v>
      </c>
      <c r="F599">
        <v>2188</v>
      </c>
      <c r="G599">
        <v>67.997714808043881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t="s">
        <v>2039</v>
      </c>
      <c r="P599" t="s">
        <v>2040</v>
      </c>
    </row>
    <row r="600" spans="1:16" x14ac:dyDescent="0.2">
      <c r="A600" t="s">
        <v>1239</v>
      </c>
      <c r="B600">
        <v>108500</v>
      </c>
      <c r="C600">
        <v>175868</v>
      </c>
      <c r="D600">
        <v>162.09032258064516</v>
      </c>
      <c r="E600" t="s">
        <v>20</v>
      </c>
      <c r="F600">
        <v>2409</v>
      </c>
      <c r="G600">
        <v>73.004566210045667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t="s">
        <v>2035</v>
      </c>
      <c r="P600" t="s">
        <v>2036</v>
      </c>
    </row>
    <row r="601" spans="1:16" x14ac:dyDescent="0.2">
      <c r="A601" t="s">
        <v>1241</v>
      </c>
      <c r="B601">
        <v>140300</v>
      </c>
      <c r="C601">
        <v>5112</v>
      </c>
      <c r="D601">
        <v>3.6436208125445471</v>
      </c>
      <c r="E601" t="s">
        <v>14</v>
      </c>
      <c r="F601">
        <v>82</v>
      </c>
      <c r="G601">
        <v>62.341463414634148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t="s">
        <v>2041</v>
      </c>
      <c r="P601" t="s">
        <v>2042</v>
      </c>
    </row>
    <row r="602" spans="1:16" x14ac:dyDescent="0.2">
      <c r="A602" t="s">
        <v>1243</v>
      </c>
      <c r="B602">
        <v>100</v>
      </c>
      <c r="C602">
        <v>5</v>
      </c>
      <c r="D602">
        <v>5</v>
      </c>
      <c r="E602" t="s">
        <v>14</v>
      </c>
      <c r="F602">
        <v>1</v>
      </c>
      <c r="G602">
        <v>5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t="s">
        <v>2033</v>
      </c>
      <c r="P602" t="s">
        <v>2034</v>
      </c>
    </row>
    <row r="603" spans="1:16" x14ac:dyDescent="0.2">
      <c r="A603" t="s">
        <v>1245</v>
      </c>
      <c r="B603">
        <v>6300</v>
      </c>
      <c r="C603">
        <v>13018</v>
      </c>
      <c r="D603">
        <v>206.63492063492063</v>
      </c>
      <c r="E603" t="s">
        <v>20</v>
      </c>
      <c r="F603">
        <v>194</v>
      </c>
      <c r="G603">
        <v>67.103092783505161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t="s">
        <v>2037</v>
      </c>
      <c r="P603" t="s">
        <v>2046</v>
      </c>
    </row>
    <row r="604" spans="1:16" x14ac:dyDescent="0.2">
      <c r="A604" t="s">
        <v>1247</v>
      </c>
      <c r="B604">
        <v>71100</v>
      </c>
      <c r="C604">
        <v>91176</v>
      </c>
      <c r="D604">
        <v>128.23628691983123</v>
      </c>
      <c r="E604" t="s">
        <v>20</v>
      </c>
      <c r="F604">
        <v>1140</v>
      </c>
      <c r="G604">
        <v>79.978947368421046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t="s">
        <v>2039</v>
      </c>
      <c r="P604" t="s">
        <v>2040</v>
      </c>
    </row>
    <row r="605" spans="1:16" x14ac:dyDescent="0.2">
      <c r="A605" t="s">
        <v>1249</v>
      </c>
      <c r="B605">
        <v>5300</v>
      </c>
      <c r="C605">
        <v>6342</v>
      </c>
      <c r="D605">
        <v>119.66037735849055</v>
      </c>
      <c r="E605" t="s">
        <v>20</v>
      </c>
      <c r="F605">
        <v>102</v>
      </c>
      <c r="G605">
        <v>62.176470588235297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t="s">
        <v>2039</v>
      </c>
      <c r="P605" t="s">
        <v>2040</v>
      </c>
    </row>
    <row r="606" spans="1:16" x14ac:dyDescent="0.2">
      <c r="A606" t="s">
        <v>1251</v>
      </c>
      <c r="B606">
        <v>88700</v>
      </c>
      <c r="C606">
        <v>151438</v>
      </c>
      <c r="D606">
        <v>170.73055242390078</v>
      </c>
      <c r="E606" t="s">
        <v>20</v>
      </c>
      <c r="F606">
        <v>2857</v>
      </c>
      <c r="G606">
        <v>53.005950297514879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t="s">
        <v>2039</v>
      </c>
      <c r="P606" t="s">
        <v>2040</v>
      </c>
    </row>
    <row r="607" spans="1:16" x14ac:dyDescent="0.2">
      <c r="A607" t="s">
        <v>1253</v>
      </c>
      <c r="B607">
        <v>3300</v>
      </c>
      <c r="C607">
        <v>6178</v>
      </c>
      <c r="D607">
        <v>187.21212121212122</v>
      </c>
      <c r="E607" t="s">
        <v>20</v>
      </c>
      <c r="F607">
        <v>107</v>
      </c>
      <c r="G607">
        <v>57.738317757009348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t="s">
        <v>2047</v>
      </c>
      <c r="P607" t="s">
        <v>2048</v>
      </c>
    </row>
    <row r="608" spans="1:16" x14ac:dyDescent="0.2">
      <c r="A608" t="s">
        <v>1255</v>
      </c>
      <c r="B608">
        <v>3400</v>
      </c>
      <c r="C608">
        <v>6405</v>
      </c>
      <c r="D608">
        <v>188.38235294117646</v>
      </c>
      <c r="E608" t="s">
        <v>20</v>
      </c>
      <c r="F608">
        <v>160</v>
      </c>
      <c r="G608">
        <v>40.03125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t="s">
        <v>2035</v>
      </c>
      <c r="P608" t="s">
        <v>2036</v>
      </c>
    </row>
    <row r="609" spans="1:16" x14ac:dyDescent="0.2">
      <c r="A609" t="s">
        <v>1257</v>
      </c>
      <c r="B609">
        <v>137600</v>
      </c>
      <c r="C609">
        <v>180667</v>
      </c>
      <c r="D609">
        <v>131.29869186046511</v>
      </c>
      <c r="E609" t="s">
        <v>20</v>
      </c>
      <c r="F609">
        <v>2230</v>
      </c>
      <c r="G609">
        <v>81.016591928251117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t="s">
        <v>2033</v>
      </c>
      <c r="P609" t="s">
        <v>2034</v>
      </c>
    </row>
    <row r="610" spans="1:16" x14ac:dyDescent="0.2">
      <c r="A610" t="s">
        <v>1259</v>
      </c>
      <c r="B610">
        <v>3900</v>
      </c>
      <c r="C610">
        <v>11075</v>
      </c>
      <c r="D610">
        <v>283.97435897435901</v>
      </c>
      <c r="E610" t="s">
        <v>20</v>
      </c>
      <c r="F610">
        <v>316</v>
      </c>
      <c r="G610">
        <v>35.047468354430379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t="s">
        <v>2035</v>
      </c>
      <c r="P610" t="s">
        <v>2058</v>
      </c>
    </row>
    <row r="611" spans="1:16" x14ac:dyDescent="0.2">
      <c r="A611" t="s">
        <v>1261</v>
      </c>
      <c r="B611">
        <v>10000</v>
      </c>
      <c r="C611">
        <v>12042</v>
      </c>
      <c r="D611">
        <v>120.41999999999999</v>
      </c>
      <c r="E611" t="s">
        <v>20</v>
      </c>
      <c r="F611">
        <v>117</v>
      </c>
      <c r="G611">
        <v>102.92307692307692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t="s">
        <v>2041</v>
      </c>
      <c r="P611" t="s">
        <v>2063</v>
      </c>
    </row>
    <row r="612" spans="1:16" x14ac:dyDescent="0.2">
      <c r="A612" t="s">
        <v>1263</v>
      </c>
      <c r="B612">
        <v>42800</v>
      </c>
      <c r="C612">
        <v>179356</v>
      </c>
      <c r="D612">
        <v>419.0560747663551</v>
      </c>
      <c r="E612" t="s">
        <v>20</v>
      </c>
      <c r="F612">
        <v>6406</v>
      </c>
      <c r="G612">
        <v>27.998126756166094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t="s">
        <v>2039</v>
      </c>
      <c r="P612" t="s">
        <v>2040</v>
      </c>
    </row>
    <row r="613" spans="1:16" x14ac:dyDescent="0.2">
      <c r="A613" t="s">
        <v>1265</v>
      </c>
      <c r="B613">
        <v>8200</v>
      </c>
      <c r="C613">
        <v>1136</v>
      </c>
      <c r="D613">
        <v>13.853658536585368</v>
      </c>
      <c r="E613" t="s">
        <v>74</v>
      </c>
      <c r="F613">
        <v>15</v>
      </c>
      <c r="G613">
        <v>75.733333333333334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t="s">
        <v>2039</v>
      </c>
      <c r="P613" t="s">
        <v>2040</v>
      </c>
    </row>
    <row r="614" spans="1:16" x14ac:dyDescent="0.2">
      <c r="A614" t="s">
        <v>1267</v>
      </c>
      <c r="B614">
        <v>6200</v>
      </c>
      <c r="C614">
        <v>8645</v>
      </c>
      <c r="D614">
        <v>139.43548387096774</v>
      </c>
      <c r="E614" t="s">
        <v>20</v>
      </c>
      <c r="F614">
        <v>192</v>
      </c>
      <c r="G614">
        <v>45.026041666666664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t="s">
        <v>2035</v>
      </c>
      <c r="P614" t="s">
        <v>2043</v>
      </c>
    </row>
    <row r="615" spans="1:16" x14ac:dyDescent="0.2">
      <c r="A615" t="s">
        <v>1269</v>
      </c>
      <c r="B615">
        <v>1100</v>
      </c>
      <c r="C615">
        <v>1914</v>
      </c>
      <c r="D615">
        <v>174</v>
      </c>
      <c r="E615" t="s">
        <v>20</v>
      </c>
      <c r="F615">
        <v>26</v>
      </c>
      <c r="G615">
        <v>73.615384615384613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t="s">
        <v>2039</v>
      </c>
      <c r="P615" t="s">
        <v>2040</v>
      </c>
    </row>
    <row r="616" spans="1:16" x14ac:dyDescent="0.2">
      <c r="A616" t="s">
        <v>1271</v>
      </c>
      <c r="B616">
        <v>26500</v>
      </c>
      <c r="C616">
        <v>41205</v>
      </c>
      <c r="D616">
        <v>155.49056603773585</v>
      </c>
      <c r="E616" t="s">
        <v>20</v>
      </c>
      <c r="F616">
        <v>723</v>
      </c>
      <c r="G616">
        <v>56.991701244813278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t="s">
        <v>2039</v>
      </c>
      <c r="P616" t="s">
        <v>2040</v>
      </c>
    </row>
    <row r="617" spans="1:16" x14ac:dyDescent="0.2">
      <c r="A617" t="s">
        <v>1273</v>
      </c>
      <c r="B617">
        <v>8500</v>
      </c>
      <c r="C617">
        <v>14488</v>
      </c>
      <c r="D617">
        <v>170.44705882352943</v>
      </c>
      <c r="E617" t="s">
        <v>20</v>
      </c>
      <c r="F617">
        <v>170</v>
      </c>
      <c r="G617">
        <v>85.223529411764702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t="s">
        <v>2039</v>
      </c>
      <c r="P617" t="s">
        <v>2040</v>
      </c>
    </row>
    <row r="618" spans="1:16" x14ac:dyDescent="0.2">
      <c r="A618" t="s">
        <v>1275</v>
      </c>
      <c r="B618">
        <v>6400</v>
      </c>
      <c r="C618">
        <v>12129</v>
      </c>
      <c r="D618">
        <v>189.515625</v>
      </c>
      <c r="E618" t="s">
        <v>20</v>
      </c>
      <c r="F618">
        <v>238</v>
      </c>
      <c r="G618">
        <v>50.962184873949582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t="s">
        <v>2035</v>
      </c>
      <c r="P618" t="s">
        <v>2045</v>
      </c>
    </row>
    <row r="619" spans="1:16" x14ac:dyDescent="0.2">
      <c r="A619" t="s">
        <v>1277</v>
      </c>
      <c r="B619">
        <v>1400</v>
      </c>
      <c r="C619">
        <v>3496</v>
      </c>
      <c r="D619">
        <v>249.71428571428572</v>
      </c>
      <c r="E619" t="s">
        <v>20</v>
      </c>
      <c r="F619">
        <v>55</v>
      </c>
      <c r="G619">
        <v>63.563636363636363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t="s">
        <v>2039</v>
      </c>
      <c r="P619" t="s">
        <v>2040</v>
      </c>
    </row>
    <row r="620" spans="1:16" x14ac:dyDescent="0.2">
      <c r="A620" t="s">
        <v>1279</v>
      </c>
      <c r="B620">
        <v>198600</v>
      </c>
      <c r="C620">
        <v>97037</v>
      </c>
      <c r="D620">
        <v>48.860523665659613</v>
      </c>
      <c r="E620" t="s">
        <v>14</v>
      </c>
      <c r="F620">
        <v>1198</v>
      </c>
      <c r="G620">
        <v>80.999165275459092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t="s">
        <v>2047</v>
      </c>
      <c r="P620" t="s">
        <v>2048</v>
      </c>
    </row>
    <row r="621" spans="1:16" x14ac:dyDescent="0.2">
      <c r="A621" t="s">
        <v>1281</v>
      </c>
      <c r="B621">
        <v>195900</v>
      </c>
      <c r="C621">
        <v>55757</v>
      </c>
      <c r="D621">
        <v>28.461970393057683</v>
      </c>
      <c r="E621" t="s">
        <v>14</v>
      </c>
      <c r="F621">
        <v>648</v>
      </c>
      <c r="G621">
        <v>86.044753086419746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t="s">
        <v>2039</v>
      </c>
      <c r="P621" t="s">
        <v>2040</v>
      </c>
    </row>
    <row r="622" spans="1:16" x14ac:dyDescent="0.2">
      <c r="A622" t="s">
        <v>1283</v>
      </c>
      <c r="B622">
        <v>4300</v>
      </c>
      <c r="C622">
        <v>11525</v>
      </c>
      <c r="D622">
        <v>268.02325581395348</v>
      </c>
      <c r="E622" t="s">
        <v>20</v>
      </c>
      <c r="F622">
        <v>128</v>
      </c>
      <c r="G622">
        <v>90.0390625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t="s">
        <v>2054</v>
      </c>
      <c r="P622" t="s">
        <v>2055</v>
      </c>
    </row>
    <row r="623" spans="1:16" x14ac:dyDescent="0.2">
      <c r="A623" t="s">
        <v>1285</v>
      </c>
      <c r="B623">
        <v>25600</v>
      </c>
      <c r="C623">
        <v>158669</v>
      </c>
      <c r="D623">
        <v>619.80078125</v>
      </c>
      <c r="E623" t="s">
        <v>20</v>
      </c>
      <c r="F623">
        <v>2144</v>
      </c>
      <c r="G623">
        <v>74.006063432835816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t="s">
        <v>2039</v>
      </c>
      <c r="P623" t="s">
        <v>2040</v>
      </c>
    </row>
    <row r="624" spans="1:16" x14ac:dyDescent="0.2">
      <c r="A624" t="s">
        <v>1287</v>
      </c>
      <c r="B624">
        <v>189000</v>
      </c>
      <c r="C624">
        <v>5916</v>
      </c>
      <c r="D624">
        <v>3.1301587301587301</v>
      </c>
      <c r="E624" t="s">
        <v>14</v>
      </c>
      <c r="F624">
        <v>64</v>
      </c>
      <c r="G624">
        <v>92.4375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t="s">
        <v>2035</v>
      </c>
      <c r="P624" t="s">
        <v>2045</v>
      </c>
    </row>
    <row r="625" spans="1:16" x14ac:dyDescent="0.2">
      <c r="A625" t="s">
        <v>1289</v>
      </c>
      <c r="B625">
        <v>94300</v>
      </c>
      <c r="C625">
        <v>150806</v>
      </c>
      <c r="D625">
        <v>159.92152704135739</v>
      </c>
      <c r="E625" t="s">
        <v>20</v>
      </c>
      <c r="F625">
        <v>2693</v>
      </c>
      <c r="G625">
        <v>55.999257333828446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t="s">
        <v>2039</v>
      </c>
      <c r="P625" t="s">
        <v>2040</v>
      </c>
    </row>
    <row r="626" spans="1:16" x14ac:dyDescent="0.2">
      <c r="A626" t="s">
        <v>1291</v>
      </c>
      <c r="B626">
        <v>5100</v>
      </c>
      <c r="C626">
        <v>14249</v>
      </c>
      <c r="D626">
        <v>279.39215686274508</v>
      </c>
      <c r="E626" t="s">
        <v>20</v>
      </c>
      <c r="F626">
        <v>432</v>
      </c>
      <c r="G626">
        <v>32.983796296296298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t="s">
        <v>2054</v>
      </c>
      <c r="P626" t="s">
        <v>2055</v>
      </c>
    </row>
    <row r="627" spans="1:16" x14ac:dyDescent="0.2">
      <c r="A627" t="s">
        <v>1293</v>
      </c>
      <c r="B627">
        <v>7500</v>
      </c>
      <c r="C627">
        <v>5803</v>
      </c>
      <c r="D627">
        <v>77.373333333333335</v>
      </c>
      <c r="E627" t="s">
        <v>14</v>
      </c>
      <c r="F627">
        <v>62</v>
      </c>
      <c r="G627">
        <v>93.596774193548384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t="s">
        <v>2039</v>
      </c>
      <c r="P627" t="s">
        <v>2040</v>
      </c>
    </row>
    <row r="628" spans="1:16" x14ac:dyDescent="0.2">
      <c r="A628" t="s">
        <v>1295</v>
      </c>
      <c r="B628">
        <v>6400</v>
      </c>
      <c r="C628">
        <v>13205</v>
      </c>
      <c r="D628">
        <v>206.32812500000003</v>
      </c>
      <c r="E628" t="s">
        <v>20</v>
      </c>
      <c r="F628">
        <v>189</v>
      </c>
      <c r="G628">
        <v>69.867724867724874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t="s">
        <v>2039</v>
      </c>
      <c r="P628" t="s">
        <v>2040</v>
      </c>
    </row>
    <row r="629" spans="1:16" x14ac:dyDescent="0.2">
      <c r="A629" t="s">
        <v>1297</v>
      </c>
      <c r="B629">
        <v>1600</v>
      </c>
      <c r="C629">
        <v>11108</v>
      </c>
      <c r="D629">
        <v>694.25</v>
      </c>
      <c r="E629" t="s">
        <v>20</v>
      </c>
      <c r="F629">
        <v>154</v>
      </c>
      <c r="G629">
        <v>72.129870129870127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t="s">
        <v>2033</v>
      </c>
      <c r="P629" t="s">
        <v>2034</v>
      </c>
    </row>
    <row r="630" spans="1:16" x14ac:dyDescent="0.2">
      <c r="A630" t="s">
        <v>1299</v>
      </c>
      <c r="B630">
        <v>1900</v>
      </c>
      <c r="C630">
        <v>2884</v>
      </c>
      <c r="D630">
        <v>151.78947368421052</v>
      </c>
      <c r="E630" t="s">
        <v>20</v>
      </c>
      <c r="F630">
        <v>96</v>
      </c>
      <c r="G630">
        <v>30.041666666666668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t="s">
        <v>2035</v>
      </c>
      <c r="P630" t="s">
        <v>2045</v>
      </c>
    </row>
    <row r="631" spans="1:16" x14ac:dyDescent="0.2">
      <c r="A631" t="s">
        <v>1301</v>
      </c>
      <c r="B631">
        <v>85900</v>
      </c>
      <c r="C631">
        <v>55476</v>
      </c>
      <c r="D631">
        <v>64.58207217694995</v>
      </c>
      <c r="E631" t="s">
        <v>14</v>
      </c>
      <c r="F631">
        <v>750</v>
      </c>
      <c r="G631">
        <v>73.968000000000004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t="s">
        <v>2039</v>
      </c>
      <c r="P631" t="s">
        <v>2040</v>
      </c>
    </row>
    <row r="632" spans="1:16" x14ac:dyDescent="0.2">
      <c r="A632" t="s">
        <v>1303</v>
      </c>
      <c r="B632">
        <v>9500</v>
      </c>
      <c r="C632">
        <v>5973</v>
      </c>
      <c r="D632">
        <v>62.873684210526314</v>
      </c>
      <c r="E632" t="s">
        <v>74</v>
      </c>
      <c r="F632">
        <v>87</v>
      </c>
      <c r="G632">
        <v>68.65517241379311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t="s">
        <v>2039</v>
      </c>
      <c r="P632" t="s">
        <v>2040</v>
      </c>
    </row>
    <row r="633" spans="1:16" x14ac:dyDescent="0.2">
      <c r="A633" t="s">
        <v>1305</v>
      </c>
      <c r="B633">
        <v>59200</v>
      </c>
      <c r="C633">
        <v>183756</v>
      </c>
      <c r="D633">
        <v>310.39864864864865</v>
      </c>
      <c r="E633" t="s">
        <v>20</v>
      </c>
      <c r="F633">
        <v>3063</v>
      </c>
      <c r="G633">
        <v>59.992164544564154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t="s">
        <v>2039</v>
      </c>
      <c r="P633" t="s">
        <v>2040</v>
      </c>
    </row>
    <row r="634" spans="1:16" x14ac:dyDescent="0.2">
      <c r="A634" t="s">
        <v>1307</v>
      </c>
      <c r="B634">
        <v>72100</v>
      </c>
      <c r="C634">
        <v>30902</v>
      </c>
      <c r="D634">
        <v>42.859916782246884</v>
      </c>
      <c r="E634" t="s">
        <v>47</v>
      </c>
      <c r="F634">
        <v>278</v>
      </c>
      <c r="G634">
        <v>111.15827338129496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t="s">
        <v>2039</v>
      </c>
      <c r="P634" t="s">
        <v>2040</v>
      </c>
    </row>
    <row r="635" spans="1:16" x14ac:dyDescent="0.2">
      <c r="A635" t="s">
        <v>1309</v>
      </c>
      <c r="B635">
        <v>6700</v>
      </c>
      <c r="C635">
        <v>5569</v>
      </c>
      <c r="D635">
        <v>83.119402985074629</v>
      </c>
      <c r="E635" t="s">
        <v>14</v>
      </c>
      <c r="F635">
        <v>105</v>
      </c>
      <c r="G635">
        <v>53.038095238095238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t="s">
        <v>2041</v>
      </c>
      <c r="P635" t="s">
        <v>2049</v>
      </c>
    </row>
    <row r="636" spans="1:16" x14ac:dyDescent="0.2">
      <c r="A636" t="s">
        <v>1311</v>
      </c>
      <c r="B636">
        <v>118200</v>
      </c>
      <c r="C636">
        <v>92824</v>
      </c>
      <c r="D636">
        <v>78.531302876480552</v>
      </c>
      <c r="E636" t="s">
        <v>74</v>
      </c>
      <c r="F636">
        <v>1658</v>
      </c>
      <c r="G636">
        <v>55.985524728588658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t="s">
        <v>2041</v>
      </c>
      <c r="P636" t="s">
        <v>2060</v>
      </c>
    </row>
    <row r="637" spans="1:16" x14ac:dyDescent="0.2">
      <c r="A637" t="s">
        <v>1313</v>
      </c>
      <c r="B637">
        <v>139000</v>
      </c>
      <c r="C637">
        <v>158590</v>
      </c>
      <c r="D637">
        <v>114.09352517985612</v>
      </c>
      <c r="E637" t="s">
        <v>20</v>
      </c>
      <c r="F637">
        <v>2266</v>
      </c>
      <c r="G637">
        <v>69.986760812003524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t="s">
        <v>2041</v>
      </c>
      <c r="P637" t="s">
        <v>2060</v>
      </c>
    </row>
    <row r="638" spans="1:16" x14ac:dyDescent="0.2">
      <c r="A638" t="s">
        <v>1315</v>
      </c>
      <c r="B638">
        <v>197700</v>
      </c>
      <c r="C638">
        <v>127591</v>
      </c>
      <c r="D638">
        <v>64.537683358624179</v>
      </c>
      <c r="E638" t="s">
        <v>14</v>
      </c>
      <c r="F638">
        <v>2604</v>
      </c>
      <c r="G638">
        <v>48.998079877112133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t="s">
        <v>2041</v>
      </c>
      <c r="P638" t="s">
        <v>2049</v>
      </c>
    </row>
    <row r="639" spans="1:16" x14ac:dyDescent="0.2">
      <c r="A639" t="s">
        <v>1317</v>
      </c>
      <c r="B639">
        <v>8500</v>
      </c>
      <c r="C639">
        <v>6750</v>
      </c>
      <c r="D639">
        <v>79.411764705882348</v>
      </c>
      <c r="E639" t="s">
        <v>14</v>
      </c>
      <c r="F639">
        <v>65</v>
      </c>
      <c r="G639">
        <v>103.84615384615384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t="s">
        <v>2039</v>
      </c>
      <c r="P639" t="s">
        <v>2040</v>
      </c>
    </row>
    <row r="640" spans="1:16" x14ac:dyDescent="0.2">
      <c r="A640" t="s">
        <v>1319</v>
      </c>
      <c r="B640">
        <v>81600</v>
      </c>
      <c r="C640">
        <v>9318</v>
      </c>
      <c r="D640">
        <v>11.419117647058824</v>
      </c>
      <c r="E640" t="s">
        <v>14</v>
      </c>
      <c r="F640">
        <v>94</v>
      </c>
      <c r="G640">
        <v>99.127659574468083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t="s">
        <v>2039</v>
      </c>
      <c r="P640" t="s">
        <v>2040</v>
      </c>
    </row>
    <row r="641" spans="1:16" x14ac:dyDescent="0.2">
      <c r="A641" t="s">
        <v>1321</v>
      </c>
      <c r="B641">
        <v>8600</v>
      </c>
      <c r="C641">
        <v>4832</v>
      </c>
      <c r="D641">
        <v>56.186046511627907</v>
      </c>
      <c r="E641" t="s">
        <v>47</v>
      </c>
      <c r="F641">
        <v>45</v>
      </c>
      <c r="G641">
        <v>107.37777777777778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t="s">
        <v>2041</v>
      </c>
      <c r="P641" t="s">
        <v>2044</v>
      </c>
    </row>
    <row r="642" spans="1:16" x14ac:dyDescent="0.2">
      <c r="A642" t="s">
        <v>1323</v>
      </c>
      <c r="B642">
        <v>119800</v>
      </c>
      <c r="C642">
        <v>19769</v>
      </c>
      <c r="D642">
        <v>16.501669449081803</v>
      </c>
      <c r="E642" t="s">
        <v>14</v>
      </c>
      <c r="F642">
        <v>257</v>
      </c>
      <c r="G642">
        <v>76.922178988326849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t="s">
        <v>2039</v>
      </c>
      <c r="P642" t="s">
        <v>2040</v>
      </c>
    </row>
    <row r="643" spans="1:16" x14ac:dyDescent="0.2">
      <c r="A643" t="s">
        <v>1325</v>
      </c>
      <c r="B643">
        <v>9400</v>
      </c>
      <c r="C643">
        <v>11277</v>
      </c>
      <c r="D643">
        <v>119.96808510638297</v>
      </c>
      <c r="E643" t="s">
        <v>20</v>
      </c>
      <c r="F643">
        <v>194</v>
      </c>
      <c r="G643">
        <v>58.128865979381445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t="s">
        <v>2039</v>
      </c>
      <c r="P643" t="s">
        <v>2040</v>
      </c>
    </row>
    <row r="644" spans="1:16" x14ac:dyDescent="0.2">
      <c r="A644" t="s">
        <v>1327</v>
      </c>
      <c r="B644">
        <v>9200</v>
      </c>
      <c r="C644">
        <v>13382</v>
      </c>
      <c r="D644">
        <v>145.45652173913044</v>
      </c>
      <c r="E644" t="s">
        <v>20</v>
      </c>
      <c r="F644">
        <v>129</v>
      </c>
      <c r="G644">
        <v>103.73643410852713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t="s">
        <v>2037</v>
      </c>
      <c r="P644" t="s">
        <v>2046</v>
      </c>
    </row>
    <row r="645" spans="1:16" x14ac:dyDescent="0.2">
      <c r="A645" t="s">
        <v>1329</v>
      </c>
      <c r="B645">
        <v>14900</v>
      </c>
      <c r="C645">
        <v>32986</v>
      </c>
      <c r="D645">
        <v>221.38255033557047</v>
      </c>
      <c r="E645" t="s">
        <v>20</v>
      </c>
      <c r="F645">
        <v>375</v>
      </c>
      <c r="G645">
        <v>87.962666666666664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t="s">
        <v>2039</v>
      </c>
      <c r="P645" t="s">
        <v>2040</v>
      </c>
    </row>
    <row r="646" spans="1:16" x14ac:dyDescent="0.2">
      <c r="A646" t="s">
        <v>1331</v>
      </c>
      <c r="B646">
        <v>169400</v>
      </c>
      <c r="C646">
        <v>81984</v>
      </c>
      <c r="D646">
        <v>48.396694214876035</v>
      </c>
      <c r="E646" t="s">
        <v>14</v>
      </c>
      <c r="F646">
        <v>2928</v>
      </c>
      <c r="G646">
        <v>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t="s">
        <v>2039</v>
      </c>
      <c r="P646" t="s">
        <v>2040</v>
      </c>
    </row>
    <row r="647" spans="1:16" x14ac:dyDescent="0.2">
      <c r="A647" t="s">
        <v>1333</v>
      </c>
      <c r="B647">
        <v>192100</v>
      </c>
      <c r="C647">
        <v>178483</v>
      </c>
      <c r="D647">
        <v>92.911504424778755</v>
      </c>
      <c r="E647" t="s">
        <v>14</v>
      </c>
      <c r="F647">
        <v>4697</v>
      </c>
      <c r="G647">
        <v>37.999361294443261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t="s">
        <v>2035</v>
      </c>
      <c r="P647" t="s">
        <v>2036</v>
      </c>
    </row>
    <row r="648" spans="1:16" x14ac:dyDescent="0.2">
      <c r="A648" t="s">
        <v>1335</v>
      </c>
      <c r="B648">
        <v>98700</v>
      </c>
      <c r="C648">
        <v>87448</v>
      </c>
      <c r="D648">
        <v>88.599797365754824</v>
      </c>
      <c r="E648" t="s">
        <v>14</v>
      </c>
      <c r="F648">
        <v>2915</v>
      </c>
      <c r="G648">
        <v>29.999313893653515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t="s">
        <v>2050</v>
      </c>
      <c r="P648" t="s">
        <v>2051</v>
      </c>
    </row>
    <row r="649" spans="1:16" x14ac:dyDescent="0.2">
      <c r="A649" t="s">
        <v>1337</v>
      </c>
      <c r="B649">
        <v>4500</v>
      </c>
      <c r="C649">
        <v>1863</v>
      </c>
      <c r="D649">
        <v>41.4</v>
      </c>
      <c r="E649" t="s">
        <v>14</v>
      </c>
      <c r="F649">
        <v>18</v>
      </c>
      <c r="G649">
        <v>103.5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t="s">
        <v>2047</v>
      </c>
      <c r="P649" t="s">
        <v>2059</v>
      </c>
    </row>
    <row r="650" spans="1:16" x14ac:dyDescent="0.2">
      <c r="A650" t="s">
        <v>1339</v>
      </c>
      <c r="B650">
        <v>98600</v>
      </c>
      <c r="C650">
        <v>62174</v>
      </c>
      <c r="D650">
        <v>63.056795131845846</v>
      </c>
      <c r="E650" t="s">
        <v>74</v>
      </c>
      <c r="F650">
        <v>723</v>
      </c>
      <c r="G650">
        <v>85.994467496542185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t="s">
        <v>2033</v>
      </c>
      <c r="P650" t="s">
        <v>2034</v>
      </c>
    </row>
    <row r="651" spans="1:16" x14ac:dyDescent="0.2">
      <c r="A651" t="s">
        <v>1341</v>
      </c>
      <c r="B651">
        <v>121700</v>
      </c>
      <c r="C651">
        <v>59003</v>
      </c>
      <c r="D651">
        <v>48.482333607230892</v>
      </c>
      <c r="E651" t="s">
        <v>14</v>
      </c>
      <c r="F651">
        <v>602</v>
      </c>
      <c r="G651">
        <v>98.011627906976742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t="s">
        <v>2039</v>
      </c>
      <c r="P651" t="s">
        <v>2040</v>
      </c>
    </row>
    <row r="652" spans="1:16" x14ac:dyDescent="0.2">
      <c r="A652" t="s">
        <v>1343</v>
      </c>
      <c r="B652">
        <v>100</v>
      </c>
      <c r="C652">
        <v>2</v>
      </c>
      <c r="D652">
        <v>2</v>
      </c>
      <c r="E652" t="s">
        <v>14</v>
      </c>
      <c r="F652">
        <v>1</v>
      </c>
      <c r="G652">
        <v>2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t="s">
        <v>2035</v>
      </c>
      <c r="P652" t="s">
        <v>2058</v>
      </c>
    </row>
    <row r="653" spans="1:16" x14ac:dyDescent="0.2">
      <c r="A653" t="s">
        <v>1345</v>
      </c>
      <c r="B653">
        <v>196700</v>
      </c>
      <c r="C653">
        <v>174039</v>
      </c>
      <c r="D653">
        <v>88.47941026944585</v>
      </c>
      <c r="E653" t="s">
        <v>14</v>
      </c>
      <c r="F653">
        <v>3868</v>
      </c>
      <c r="G653">
        <v>44.994570837642193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t="s">
        <v>2041</v>
      </c>
      <c r="P653" t="s">
        <v>2052</v>
      </c>
    </row>
    <row r="654" spans="1:16" x14ac:dyDescent="0.2">
      <c r="A654" t="s">
        <v>1347</v>
      </c>
      <c r="B654">
        <v>10000</v>
      </c>
      <c r="C654">
        <v>12684</v>
      </c>
      <c r="D654">
        <v>126.84</v>
      </c>
      <c r="E654" t="s">
        <v>20</v>
      </c>
      <c r="F654">
        <v>409</v>
      </c>
      <c r="G654">
        <v>31.012224938875306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t="s">
        <v>2037</v>
      </c>
      <c r="P654" t="s">
        <v>2038</v>
      </c>
    </row>
    <row r="655" spans="1:16" x14ac:dyDescent="0.2">
      <c r="A655" t="s">
        <v>1349</v>
      </c>
      <c r="B655">
        <v>600</v>
      </c>
      <c r="C655">
        <v>14033</v>
      </c>
      <c r="D655">
        <v>2338.833333333333</v>
      </c>
      <c r="E655" t="s">
        <v>20</v>
      </c>
      <c r="F655">
        <v>234</v>
      </c>
      <c r="G655">
        <v>59.970085470085472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t="s">
        <v>2037</v>
      </c>
      <c r="P655" t="s">
        <v>2038</v>
      </c>
    </row>
    <row r="656" spans="1:16" x14ac:dyDescent="0.2">
      <c r="A656" t="s">
        <v>1351</v>
      </c>
      <c r="B656">
        <v>35000</v>
      </c>
      <c r="C656">
        <v>177936</v>
      </c>
      <c r="D656">
        <v>508.38857142857148</v>
      </c>
      <c r="E656" t="s">
        <v>20</v>
      </c>
      <c r="F656">
        <v>3016</v>
      </c>
      <c r="G656">
        <v>58.9973474801061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t="s">
        <v>2035</v>
      </c>
      <c r="P656" t="s">
        <v>2057</v>
      </c>
    </row>
    <row r="657" spans="1:16" x14ac:dyDescent="0.2">
      <c r="A657" t="s">
        <v>1353</v>
      </c>
      <c r="B657">
        <v>6900</v>
      </c>
      <c r="C657">
        <v>13212</v>
      </c>
      <c r="D657">
        <v>191.47826086956522</v>
      </c>
      <c r="E657" t="s">
        <v>20</v>
      </c>
      <c r="F657">
        <v>264</v>
      </c>
      <c r="G657">
        <v>50.045454545454547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t="s">
        <v>2054</v>
      </c>
      <c r="P657" t="s">
        <v>2055</v>
      </c>
    </row>
    <row r="658" spans="1:16" x14ac:dyDescent="0.2">
      <c r="A658" t="s">
        <v>1355</v>
      </c>
      <c r="B658">
        <v>118400</v>
      </c>
      <c r="C658">
        <v>49879</v>
      </c>
      <c r="D658">
        <v>42.127533783783782</v>
      </c>
      <c r="E658" t="s">
        <v>14</v>
      </c>
      <c r="F658">
        <v>504</v>
      </c>
      <c r="G658">
        <v>98.966269841269835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t="s">
        <v>2033</v>
      </c>
      <c r="P658" t="s">
        <v>2034</v>
      </c>
    </row>
    <row r="659" spans="1:16" x14ac:dyDescent="0.2">
      <c r="A659" t="s">
        <v>1357</v>
      </c>
      <c r="B659">
        <v>10000</v>
      </c>
      <c r="C659">
        <v>824</v>
      </c>
      <c r="D659">
        <v>8.24</v>
      </c>
      <c r="E659" t="s">
        <v>14</v>
      </c>
      <c r="F659">
        <v>14</v>
      </c>
      <c r="G659">
        <v>58.857142857142854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t="s">
        <v>2041</v>
      </c>
      <c r="P659" t="s">
        <v>2063</v>
      </c>
    </row>
    <row r="660" spans="1:16" x14ac:dyDescent="0.2">
      <c r="A660" t="s">
        <v>1359</v>
      </c>
      <c r="B660">
        <v>52600</v>
      </c>
      <c r="C660">
        <v>31594</v>
      </c>
      <c r="D660">
        <v>60.064638783269963</v>
      </c>
      <c r="E660" t="s">
        <v>74</v>
      </c>
      <c r="F660">
        <v>390</v>
      </c>
      <c r="G660">
        <v>81.010256410256417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t="s">
        <v>2035</v>
      </c>
      <c r="P660" t="s">
        <v>2036</v>
      </c>
    </row>
    <row r="661" spans="1:16" x14ac:dyDescent="0.2">
      <c r="A661" t="s">
        <v>1361</v>
      </c>
      <c r="B661">
        <v>120700</v>
      </c>
      <c r="C661">
        <v>57010</v>
      </c>
      <c r="D661">
        <v>47.232808616404313</v>
      </c>
      <c r="E661" t="s">
        <v>14</v>
      </c>
      <c r="F661">
        <v>750</v>
      </c>
      <c r="G661">
        <v>76.013333333333335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t="s">
        <v>2041</v>
      </c>
      <c r="P661" t="s">
        <v>2042</v>
      </c>
    </row>
    <row r="662" spans="1:16" x14ac:dyDescent="0.2">
      <c r="A662" t="s">
        <v>1363</v>
      </c>
      <c r="B662">
        <v>9100</v>
      </c>
      <c r="C662">
        <v>7438</v>
      </c>
      <c r="D662">
        <v>81.736263736263737</v>
      </c>
      <c r="E662" t="s">
        <v>14</v>
      </c>
      <c r="F662">
        <v>77</v>
      </c>
      <c r="G662">
        <v>96.597402597402592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t="s">
        <v>2039</v>
      </c>
      <c r="P662" t="s">
        <v>2040</v>
      </c>
    </row>
    <row r="663" spans="1:16" x14ac:dyDescent="0.2">
      <c r="A663" t="s">
        <v>1365</v>
      </c>
      <c r="B663">
        <v>106800</v>
      </c>
      <c r="C663">
        <v>57872</v>
      </c>
      <c r="D663">
        <v>54.187265917603</v>
      </c>
      <c r="E663" t="s">
        <v>14</v>
      </c>
      <c r="F663">
        <v>752</v>
      </c>
      <c r="G663">
        <v>76.957446808510639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t="s">
        <v>2035</v>
      </c>
      <c r="P663" t="s">
        <v>2058</v>
      </c>
    </row>
    <row r="664" spans="1:16" x14ac:dyDescent="0.2">
      <c r="A664" t="s">
        <v>1367</v>
      </c>
      <c r="B664">
        <v>9100</v>
      </c>
      <c r="C664">
        <v>8906</v>
      </c>
      <c r="D664">
        <v>97.868131868131869</v>
      </c>
      <c r="E664" t="s">
        <v>14</v>
      </c>
      <c r="F664">
        <v>131</v>
      </c>
      <c r="G664">
        <v>67.984732824427482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t="s">
        <v>2039</v>
      </c>
      <c r="P664" t="s">
        <v>2040</v>
      </c>
    </row>
    <row r="665" spans="1:16" x14ac:dyDescent="0.2">
      <c r="A665" t="s">
        <v>1369</v>
      </c>
      <c r="B665">
        <v>10000</v>
      </c>
      <c r="C665">
        <v>7724</v>
      </c>
      <c r="D665">
        <v>77.239999999999995</v>
      </c>
      <c r="E665" t="s">
        <v>14</v>
      </c>
      <c r="F665">
        <v>87</v>
      </c>
      <c r="G665">
        <v>88.781609195402297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t="s">
        <v>2039</v>
      </c>
      <c r="P665" t="s">
        <v>2040</v>
      </c>
    </row>
    <row r="666" spans="1:16" x14ac:dyDescent="0.2">
      <c r="A666" t="s">
        <v>1370</v>
      </c>
      <c r="B666">
        <v>79400</v>
      </c>
      <c r="C666">
        <v>26571</v>
      </c>
      <c r="D666">
        <v>33.464735516372798</v>
      </c>
      <c r="E666" t="s">
        <v>14</v>
      </c>
      <c r="F666">
        <v>1063</v>
      </c>
      <c r="G666">
        <v>24.99623706491063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t="s">
        <v>2035</v>
      </c>
      <c r="P666" t="s">
        <v>2058</v>
      </c>
    </row>
    <row r="667" spans="1:16" x14ac:dyDescent="0.2">
      <c r="A667" t="s">
        <v>1372</v>
      </c>
      <c r="B667">
        <v>5100</v>
      </c>
      <c r="C667">
        <v>12219</v>
      </c>
      <c r="D667">
        <v>239.58823529411765</v>
      </c>
      <c r="E667" t="s">
        <v>20</v>
      </c>
      <c r="F667">
        <v>272</v>
      </c>
      <c r="G667">
        <v>44.922794117647058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t="s">
        <v>2041</v>
      </c>
      <c r="P667" t="s">
        <v>2042</v>
      </c>
    </row>
    <row r="668" spans="1:16" x14ac:dyDescent="0.2">
      <c r="A668" t="s">
        <v>1374</v>
      </c>
      <c r="B668">
        <v>3100</v>
      </c>
      <c r="C668">
        <v>1985</v>
      </c>
      <c r="D668">
        <v>64.032258064516128</v>
      </c>
      <c r="E668" t="s">
        <v>74</v>
      </c>
      <c r="F668">
        <v>25</v>
      </c>
      <c r="G668">
        <v>79.400000000000006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t="s">
        <v>2039</v>
      </c>
      <c r="P668" t="s">
        <v>2040</v>
      </c>
    </row>
    <row r="669" spans="1:16" x14ac:dyDescent="0.2">
      <c r="A669" t="s">
        <v>1376</v>
      </c>
      <c r="B669">
        <v>6900</v>
      </c>
      <c r="C669">
        <v>12155</v>
      </c>
      <c r="D669">
        <v>176.15942028985506</v>
      </c>
      <c r="E669" t="s">
        <v>20</v>
      </c>
      <c r="F669">
        <v>419</v>
      </c>
      <c r="G669">
        <v>29.009546539379475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t="s">
        <v>2064</v>
      </c>
      <c r="P669" t="s">
        <v>2065</v>
      </c>
    </row>
    <row r="670" spans="1:16" x14ac:dyDescent="0.2">
      <c r="A670" t="s">
        <v>1378</v>
      </c>
      <c r="B670">
        <v>27500</v>
      </c>
      <c r="C670">
        <v>5593</v>
      </c>
      <c r="D670">
        <v>20.33818181818182</v>
      </c>
      <c r="E670" t="s">
        <v>14</v>
      </c>
      <c r="F670">
        <v>76</v>
      </c>
      <c r="G670">
        <v>73.59210526315789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t="s">
        <v>2039</v>
      </c>
      <c r="P670" t="s">
        <v>2040</v>
      </c>
    </row>
    <row r="671" spans="1:16" x14ac:dyDescent="0.2">
      <c r="A671" t="s">
        <v>1380</v>
      </c>
      <c r="B671">
        <v>48800</v>
      </c>
      <c r="C671">
        <v>175020</v>
      </c>
      <c r="D671">
        <v>358.64754098360658</v>
      </c>
      <c r="E671" t="s">
        <v>20</v>
      </c>
      <c r="F671">
        <v>1621</v>
      </c>
      <c r="G671">
        <v>107.97038864898211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t="s">
        <v>2039</v>
      </c>
      <c r="P671" t="s">
        <v>2040</v>
      </c>
    </row>
    <row r="672" spans="1:16" x14ac:dyDescent="0.2">
      <c r="A672" t="s">
        <v>1381</v>
      </c>
      <c r="B672">
        <v>16200</v>
      </c>
      <c r="C672">
        <v>75955</v>
      </c>
      <c r="D672">
        <v>468.85802469135803</v>
      </c>
      <c r="E672" t="s">
        <v>20</v>
      </c>
      <c r="F672">
        <v>1101</v>
      </c>
      <c r="G672">
        <v>68.987284287011803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t="s">
        <v>2035</v>
      </c>
      <c r="P672" t="s">
        <v>2045</v>
      </c>
    </row>
    <row r="673" spans="1:16" x14ac:dyDescent="0.2">
      <c r="A673" t="s">
        <v>1383</v>
      </c>
      <c r="B673">
        <v>97600</v>
      </c>
      <c r="C673">
        <v>119127</v>
      </c>
      <c r="D673">
        <v>122.05635245901641</v>
      </c>
      <c r="E673" t="s">
        <v>20</v>
      </c>
      <c r="F673">
        <v>1073</v>
      </c>
      <c r="G673">
        <v>111.02236719478098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t="s">
        <v>2039</v>
      </c>
      <c r="P673" t="s">
        <v>2040</v>
      </c>
    </row>
    <row r="674" spans="1:16" x14ac:dyDescent="0.2">
      <c r="A674" t="s">
        <v>1385</v>
      </c>
      <c r="B674">
        <v>197900</v>
      </c>
      <c r="C674">
        <v>110689</v>
      </c>
      <c r="D674">
        <v>55.931783729156137</v>
      </c>
      <c r="E674" t="s">
        <v>14</v>
      </c>
      <c r="F674">
        <v>4428</v>
      </c>
      <c r="G674">
        <v>24.997515808491418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t="s">
        <v>2039</v>
      </c>
      <c r="P674" t="s">
        <v>2040</v>
      </c>
    </row>
    <row r="675" spans="1:16" x14ac:dyDescent="0.2">
      <c r="A675" t="s">
        <v>1387</v>
      </c>
      <c r="B675">
        <v>5600</v>
      </c>
      <c r="C675">
        <v>2445</v>
      </c>
      <c r="D675">
        <v>43.660714285714285</v>
      </c>
      <c r="E675" t="s">
        <v>14</v>
      </c>
      <c r="F675">
        <v>58</v>
      </c>
      <c r="G675">
        <v>42.155172413793103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t="s">
        <v>2035</v>
      </c>
      <c r="P675" t="s">
        <v>2045</v>
      </c>
    </row>
    <row r="676" spans="1:16" x14ac:dyDescent="0.2">
      <c r="A676" t="s">
        <v>1389</v>
      </c>
      <c r="B676">
        <v>170700</v>
      </c>
      <c r="C676">
        <v>57250</v>
      </c>
      <c r="D676">
        <v>33.53837141183363</v>
      </c>
      <c r="E676" t="s">
        <v>74</v>
      </c>
      <c r="F676">
        <v>1218</v>
      </c>
      <c r="G676">
        <v>47.003284072249592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t="s">
        <v>2054</v>
      </c>
      <c r="P676" t="s">
        <v>2055</v>
      </c>
    </row>
    <row r="677" spans="1:16" x14ac:dyDescent="0.2">
      <c r="A677" t="s">
        <v>1391</v>
      </c>
      <c r="B677">
        <v>9700</v>
      </c>
      <c r="C677">
        <v>11929</v>
      </c>
      <c r="D677">
        <v>122.97938144329896</v>
      </c>
      <c r="E677" t="s">
        <v>20</v>
      </c>
      <c r="F677">
        <v>331</v>
      </c>
      <c r="G677">
        <v>36.0392749244713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t="s">
        <v>2064</v>
      </c>
      <c r="P677" t="s">
        <v>2065</v>
      </c>
    </row>
    <row r="678" spans="1:16" x14ac:dyDescent="0.2">
      <c r="A678" t="s">
        <v>1393</v>
      </c>
      <c r="B678">
        <v>62300</v>
      </c>
      <c r="C678">
        <v>118214</v>
      </c>
      <c r="D678">
        <v>189.74959871589084</v>
      </c>
      <c r="E678" t="s">
        <v>20</v>
      </c>
      <c r="F678">
        <v>1170</v>
      </c>
      <c r="G678">
        <v>101.03760683760684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t="s">
        <v>2054</v>
      </c>
      <c r="P678" t="s">
        <v>2055</v>
      </c>
    </row>
    <row r="679" spans="1:16" x14ac:dyDescent="0.2">
      <c r="A679" t="s">
        <v>1395</v>
      </c>
      <c r="B679">
        <v>5300</v>
      </c>
      <c r="C679">
        <v>4432</v>
      </c>
      <c r="D679">
        <v>83.622641509433961</v>
      </c>
      <c r="E679" t="s">
        <v>14</v>
      </c>
      <c r="F679">
        <v>111</v>
      </c>
      <c r="G679">
        <v>39.927927927927925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t="s">
        <v>2047</v>
      </c>
      <c r="P679" t="s">
        <v>2053</v>
      </c>
    </row>
    <row r="680" spans="1:16" x14ac:dyDescent="0.2">
      <c r="A680" t="s">
        <v>1397</v>
      </c>
      <c r="B680">
        <v>99500</v>
      </c>
      <c r="C680">
        <v>17879</v>
      </c>
      <c r="D680">
        <v>17.968844221105527</v>
      </c>
      <c r="E680" t="s">
        <v>74</v>
      </c>
      <c r="F680">
        <v>215</v>
      </c>
      <c r="G680">
        <v>83.158139534883716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t="s">
        <v>2041</v>
      </c>
      <c r="P680" t="s">
        <v>2044</v>
      </c>
    </row>
    <row r="681" spans="1:16" x14ac:dyDescent="0.2">
      <c r="A681" t="s">
        <v>1398</v>
      </c>
      <c r="B681">
        <v>1400</v>
      </c>
      <c r="C681">
        <v>14511</v>
      </c>
      <c r="D681">
        <v>1036.5</v>
      </c>
      <c r="E681" t="s">
        <v>20</v>
      </c>
      <c r="F681">
        <v>363</v>
      </c>
      <c r="G681">
        <v>39.97520661157025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t="s">
        <v>2033</v>
      </c>
      <c r="P681" t="s">
        <v>2034</v>
      </c>
    </row>
    <row r="682" spans="1:16" x14ac:dyDescent="0.2">
      <c r="A682" t="s">
        <v>1400</v>
      </c>
      <c r="B682">
        <v>145600</v>
      </c>
      <c r="C682">
        <v>141822</v>
      </c>
      <c r="D682">
        <v>97.405219780219781</v>
      </c>
      <c r="E682" t="s">
        <v>14</v>
      </c>
      <c r="F682">
        <v>2955</v>
      </c>
      <c r="G682">
        <v>47.993908629441627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t="s">
        <v>2050</v>
      </c>
      <c r="P682" t="s">
        <v>2061</v>
      </c>
    </row>
    <row r="683" spans="1:16" x14ac:dyDescent="0.2">
      <c r="A683" t="s">
        <v>1402</v>
      </c>
      <c r="B683">
        <v>184100</v>
      </c>
      <c r="C683">
        <v>159037</v>
      </c>
      <c r="D683">
        <v>86.386203150461711</v>
      </c>
      <c r="E683" t="s">
        <v>14</v>
      </c>
      <c r="F683">
        <v>1657</v>
      </c>
      <c r="G683">
        <v>95.978877489438744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t="s">
        <v>2039</v>
      </c>
      <c r="P683" t="s">
        <v>2040</v>
      </c>
    </row>
    <row r="684" spans="1:16" x14ac:dyDescent="0.2">
      <c r="A684" t="s">
        <v>1404</v>
      </c>
      <c r="B684">
        <v>5400</v>
      </c>
      <c r="C684">
        <v>8109</v>
      </c>
      <c r="D684">
        <v>150.16666666666666</v>
      </c>
      <c r="E684" t="s">
        <v>20</v>
      </c>
      <c r="F684">
        <v>103</v>
      </c>
      <c r="G684">
        <v>78.728155339805824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t="s">
        <v>2039</v>
      </c>
      <c r="P684" t="s">
        <v>2040</v>
      </c>
    </row>
    <row r="685" spans="1:16" x14ac:dyDescent="0.2">
      <c r="A685" t="s">
        <v>1406</v>
      </c>
      <c r="B685">
        <v>2300</v>
      </c>
      <c r="C685">
        <v>8244</v>
      </c>
      <c r="D685">
        <v>358.43478260869563</v>
      </c>
      <c r="E685" t="s">
        <v>20</v>
      </c>
      <c r="F685">
        <v>147</v>
      </c>
      <c r="G685">
        <v>56.081632653061227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t="s">
        <v>2039</v>
      </c>
      <c r="P685" t="s">
        <v>2040</v>
      </c>
    </row>
    <row r="686" spans="1:16" x14ac:dyDescent="0.2">
      <c r="A686" t="s">
        <v>1408</v>
      </c>
      <c r="B686">
        <v>1400</v>
      </c>
      <c r="C686">
        <v>7600</v>
      </c>
      <c r="D686">
        <v>542.85714285714289</v>
      </c>
      <c r="E686" t="s">
        <v>20</v>
      </c>
      <c r="F686">
        <v>110</v>
      </c>
      <c r="G686">
        <v>69.090909090909093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t="s">
        <v>2047</v>
      </c>
      <c r="P686" t="s">
        <v>2048</v>
      </c>
    </row>
    <row r="687" spans="1:16" x14ac:dyDescent="0.2">
      <c r="A687" t="s">
        <v>1410</v>
      </c>
      <c r="B687">
        <v>140000</v>
      </c>
      <c r="C687">
        <v>94501</v>
      </c>
      <c r="D687">
        <v>67.500714285714281</v>
      </c>
      <c r="E687" t="s">
        <v>14</v>
      </c>
      <c r="F687">
        <v>926</v>
      </c>
      <c r="G687">
        <v>102.05291576673866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t="s">
        <v>2039</v>
      </c>
      <c r="P687" t="s">
        <v>2040</v>
      </c>
    </row>
    <row r="688" spans="1:16" x14ac:dyDescent="0.2">
      <c r="A688" t="s">
        <v>1412</v>
      </c>
      <c r="B688">
        <v>7500</v>
      </c>
      <c r="C688">
        <v>14381</v>
      </c>
      <c r="D688">
        <v>191.74666666666667</v>
      </c>
      <c r="E688" t="s">
        <v>20</v>
      </c>
      <c r="F688">
        <v>134</v>
      </c>
      <c r="G688">
        <v>107.32089552238806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t="s">
        <v>2037</v>
      </c>
      <c r="P688" t="s">
        <v>2046</v>
      </c>
    </row>
    <row r="689" spans="1:16" x14ac:dyDescent="0.2">
      <c r="A689" t="s">
        <v>1414</v>
      </c>
      <c r="B689">
        <v>1500</v>
      </c>
      <c r="C689">
        <v>13980</v>
      </c>
      <c r="D689">
        <v>932</v>
      </c>
      <c r="E689" t="s">
        <v>20</v>
      </c>
      <c r="F689">
        <v>269</v>
      </c>
      <c r="G689">
        <v>51.970260223048328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t="s">
        <v>2039</v>
      </c>
      <c r="P689" t="s">
        <v>2040</v>
      </c>
    </row>
    <row r="690" spans="1:16" x14ac:dyDescent="0.2">
      <c r="A690" t="s">
        <v>1416</v>
      </c>
      <c r="B690">
        <v>2900</v>
      </c>
      <c r="C690">
        <v>12449</v>
      </c>
      <c r="D690">
        <v>429.27586206896552</v>
      </c>
      <c r="E690" t="s">
        <v>20</v>
      </c>
      <c r="F690">
        <v>175</v>
      </c>
      <c r="G690">
        <v>71.137142857142862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t="s">
        <v>2041</v>
      </c>
      <c r="P690" t="s">
        <v>2060</v>
      </c>
    </row>
    <row r="691" spans="1:16" x14ac:dyDescent="0.2">
      <c r="A691" t="s">
        <v>1418</v>
      </c>
      <c r="B691">
        <v>7300</v>
      </c>
      <c r="C691">
        <v>7348</v>
      </c>
      <c r="D691">
        <v>100.65753424657535</v>
      </c>
      <c r="E691" t="s">
        <v>20</v>
      </c>
      <c r="F691">
        <v>69</v>
      </c>
      <c r="G691">
        <v>106.49275362318841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t="s">
        <v>2037</v>
      </c>
      <c r="P691" t="s">
        <v>2038</v>
      </c>
    </row>
    <row r="692" spans="1:16" x14ac:dyDescent="0.2">
      <c r="A692" t="s">
        <v>1420</v>
      </c>
      <c r="B692">
        <v>3600</v>
      </c>
      <c r="C692">
        <v>8158</v>
      </c>
      <c r="D692">
        <v>226.61111111111109</v>
      </c>
      <c r="E692" t="s">
        <v>20</v>
      </c>
      <c r="F692">
        <v>190</v>
      </c>
      <c r="G692">
        <v>42.93684210526316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t="s">
        <v>2041</v>
      </c>
      <c r="P692" t="s">
        <v>2042</v>
      </c>
    </row>
    <row r="693" spans="1:16" x14ac:dyDescent="0.2">
      <c r="A693" t="s">
        <v>1422</v>
      </c>
      <c r="B693">
        <v>5000</v>
      </c>
      <c r="C693">
        <v>7119</v>
      </c>
      <c r="D693">
        <v>142.38</v>
      </c>
      <c r="E693" t="s">
        <v>20</v>
      </c>
      <c r="F693">
        <v>237</v>
      </c>
      <c r="G693">
        <v>30.037974683544302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t="s">
        <v>2041</v>
      </c>
      <c r="P693" t="s">
        <v>2042</v>
      </c>
    </row>
    <row r="694" spans="1:16" x14ac:dyDescent="0.2">
      <c r="A694" t="s">
        <v>1424</v>
      </c>
      <c r="B694">
        <v>6000</v>
      </c>
      <c r="C694">
        <v>5438</v>
      </c>
      <c r="D694">
        <v>90.633333333333326</v>
      </c>
      <c r="E694" t="s">
        <v>14</v>
      </c>
      <c r="F694">
        <v>77</v>
      </c>
      <c r="G694">
        <v>70.623376623376629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t="s">
        <v>2035</v>
      </c>
      <c r="P694" t="s">
        <v>2036</v>
      </c>
    </row>
    <row r="695" spans="1:16" x14ac:dyDescent="0.2">
      <c r="A695" t="s">
        <v>1426</v>
      </c>
      <c r="B695">
        <v>180400</v>
      </c>
      <c r="C695">
        <v>115396</v>
      </c>
      <c r="D695">
        <v>63.966740576496676</v>
      </c>
      <c r="E695" t="s">
        <v>14</v>
      </c>
      <c r="F695">
        <v>1748</v>
      </c>
      <c r="G695">
        <v>66.016018306636155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t="s">
        <v>2039</v>
      </c>
      <c r="P695" t="s">
        <v>2040</v>
      </c>
    </row>
    <row r="696" spans="1:16" x14ac:dyDescent="0.2">
      <c r="A696" t="s">
        <v>1428</v>
      </c>
      <c r="B696">
        <v>9100</v>
      </c>
      <c r="C696">
        <v>7656</v>
      </c>
      <c r="D696">
        <v>84.131868131868131</v>
      </c>
      <c r="E696" t="s">
        <v>14</v>
      </c>
      <c r="F696">
        <v>79</v>
      </c>
      <c r="G696">
        <v>96.911392405063296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t="s">
        <v>2039</v>
      </c>
      <c r="P696" t="s">
        <v>2040</v>
      </c>
    </row>
    <row r="697" spans="1:16" x14ac:dyDescent="0.2">
      <c r="A697" t="s">
        <v>1430</v>
      </c>
      <c r="B697">
        <v>9200</v>
      </c>
      <c r="C697">
        <v>12322</v>
      </c>
      <c r="D697">
        <v>133.93478260869566</v>
      </c>
      <c r="E697" t="s">
        <v>20</v>
      </c>
      <c r="F697">
        <v>196</v>
      </c>
      <c r="G697">
        <v>62.867346938775512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t="s">
        <v>2035</v>
      </c>
      <c r="P697" t="s">
        <v>2036</v>
      </c>
    </row>
    <row r="698" spans="1:16" x14ac:dyDescent="0.2">
      <c r="A698" t="s">
        <v>1432</v>
      </c>
      <c r="B698">
        <v>164100</v>
      </c>
      <c r="C698">
        <v>96888</v>
      </c>
      <c r="D698">
        <v>59.042047531992694</v>
      </c>
      <c r="E698" t="s">
        <v>14</v>
      </c>
      <c r="F698">
        <v>889</v>
      </c>
      <c r="G698">
        <v>108.98537682789652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t="s">
        <v>2039</v>
      </c>
      <c r="P698" t="s">
        <v>2040</v>
      </c>
    </row>
    <row r="699" spans="1:16" x14ac:dyDescent="0.2">
      <c r="A699" t="s">
        <v>1434</v>
      </c>
      <c r="B699">
        <v>128900</v>
      </c>
      <c r="C699">
        <v>196960</v>
      </c>
      <c r="D699">
        <v>152.80062063615205</v>
      </c>
      <c r="E699" t="s">
        <v>20</v>
      </c>
      <c r="F699">
        <v>7295</v>
      </c>
      <c r="G699">
        <v>26.999314599040439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t="s">
        <v>2035</v>
      </c>
      <c r="P699" t="s">
        <v>2043</v>
      </c>
    </row>
    <row r="700" spans="1:16" x14ac:dyDescent="0.2">
      <c r="A700" t="s">
        <v>1436</v>
      </c>
      <c r="B700">
        <v>42100</v>
      </c>
      <c r="C700">
        <v>188057</v>
      </c>
      <c r="D700">
        <v>446.69121140142522</v>
      </c>
      <c r="E700" t="s">
        <v>20</v>
      </c>
      <c r="F700">
        <v>2893</v>
      </c>
      <c r="G700">
        <v>65.004147943311438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t="s">
        <v>2037</v>
      </c>
      <c r="P700" t="s">
        <v>2046</v>
      </c>
    </row>
    <row r="701" spans="1:16" x14ac:dyDescent="0.2">
      <c r="A701" t="s">
        <v>1437</v>
      </c>
      <c r="B701">
        <v>7400</v>
      </c>
      <c r="C701">
        <v>6245</v>
      </c>
      <c r="D701">
        <v>84.391891891891888</v>
      </c>
      <c r="E701" t="s">
        <v>14</v>
      </c>
      <c r="F701">
        <v>56</v>
      </c>
      <c r="G701">
        <v>111.51785714285714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t="s">
        <v>2041</v>
      </c>
      <c r="P701" t="s">
        <v>2044</v>
      </c>
    </row>
    <row r="702" spans="1:16" x14ac:dyDescent="0.2">
      <c r="A702" t="s">
        <v>1439</v>
      </c>
      <c r="B702">
        <v>100</v>
      </c>
      <c r="C702">
        <v>3</v>
      </c>
      <c r="D702">
        <v>3</v>
      </c>
      <c r="E702" t="s">
        <v>14</v>
      </c>
      <c r="F702">
        <v>1</v>
      </c>
      <c r="G702">
        <v>3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t="s">
        <v>2037</v>
      </c>
      <c r="P702" t="s">
        <v>2046</v>
      </c>
    </row>
    <row r="703" spans="1:16" x14ac:dyDescent="0.2">
      <c r="A703" t="s">
        <v>1441</v>
      </c>
      <c r="B703">
        <v>52000</v>
      </c>
      <c r="C703">
        <v>91014</v>
      </c>
      <c r="D703">
        <v>175.02692307692308</v>
      </c>
      <c r="E703" t="s">
        <v>20</v>
      </c>
      <c r="F703">
        <v>820</v>
      </c>
      <c r="G703">
        <v>110.99268292682927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t="s">
        <v>2039</v>
      </c>
      <c r="P703" t="s">
        <v>2040</v>
      </c>
    </row>
    <row r="704" spans="1:16" x14ac:dyDescent="0.2">
      <c r="A704" t="s">
        <v>1443</v>
      </c>
      <c r="B704">
        <v>8700</v>
      </c>
      <c r="C704">
        <v>4710</v>
      </c>
      <c r="D704">
        <v>54.137931034482754</v>
      </c>
      <c r="E704" t="s">
        <v>14</v>
      </c>
      <c r="F704">
        <v>83</v>
      </c>
      <c r="G704">
        <v>56.746987951807228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t="s">
        <v>2037</v>
      </c>
      <c r="P704" t="s">
        <v>2046</v>
      </c>
    </row>
    <row r="705" spans="1:16" x14ac:dyDescent="0.2">
      <c r="A705" t="s">
        <v>1445</v>
      </c>
      <c r="B705">
        <v>63400</v>
      </c>
      <c r="C705">
        <v>197728</v>
      </c>
      <c r="D705">
        <v>311.87381703470032</v>
      </c>
      <c r="E705" t="s">
        <v>20</v>
      </c>
      <c r="F705">
        <v>2038</v>
      </c>
      <c r="G705">
        <v>97.020608439646708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t="s">
        <v>2047</v>
      </c>
      <c r="P705" t="s">
        <v>2059</v>
      </c>
    </row>
    <row r="706" spans="1:16" x14ac:dyDescent="0.2">
      <c r="A706" t="s">
        <v>1447</v>
      </c>
      <c r="B706">
        <v>8700</v>
      </c>
      <c r="C706">
        <v>10682</v>
      </c>
      <c r="D706">
        <v>122.78160919540231</v>
      </c>
      <c r="E706" t="s">
        <v>20</v>
      </c>
      <c r="F706">
        <v>116</v>
      </c>
      <c r="G706">
        <v>92.08620689655173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t="s">
        <v>2041</v>
      </c>
      <c r="P706" t="s">
        <v>2049</v>
      </c>
    </row>
    <row r="707" spans="1:16" x14ac:dyDescent="0.2">
      <c r="A707" t="s">
        <v>1449</v>
      </c>
      <c r="B707">
        <v>169700</v>
      </c>
      <c r="C707">
        <v>168048</v>
      </c>
      <c r="D707">
        <v>99.026517383618156</v>
      </c>
      <c r="E707" t="s">
        <v>14</v>
      </c>
      <c r="F707">
        <v>2025</v>
      </c>
      <c r="G707">
        <v>82.986666666666665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t="s">
        <v>2047</v>
      </c>
      <c r="P707" t="s">
        <v>2048</v>
      </c>
    </row>
    <row r="708" spans="1:16" x14ac:dyDescent="0.2">
      <c r="A708" t="s">
        <v>1451</v>
      </c>
      <c r="B708">
        <v>108400</v>
      </c>
      <c r="C708">
        <v>138586</v>
      </c>
      <c r="D708">
        <v>127.84686346863469</v>
      </c>
      <c r="E708" t="s">
        <v>20</v>
      </c>
      <c r="F708">
        <v>1345</v>
      </c>
      <c r="G708">
        <v>103.03791821561339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t="s">
        <v>2037</v>
      </c>
      <c r="P708" t="s">
        <v>2038</v>
      </c>
    </row>
    <row r="709" spans="1:16" x14ac:dyDescent="0.2">
      <c r="A709" t="s">
        <v>1453</v>
      </c>
      <c r="B709">
        <v>7300</v>
      </c>
      <c r="C709">
        <v>11579</v>
      </c>
      <c r="D709">
        <v>158.61643835616439</v>
      </c>
      <c r="E709" t="s">
        <v>20</v>
      </c>
      <c r="F709">
        <v>168</v>
      </c>
      <c r="G709">
        <v>68.922619047619051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t="s">
        <v>2041</v>
      </c>
      <c r="P709" t="s">
        <v>2044</v>
      </c>
    </row>
    <row r="710" spans="1:16" x14ac:dyDescent="0.2">
      <c r="A710" t="s">
        <v>1455</v>
      </c>
      <c r="B710">
        <v>1700</v>
      </c>
      <c r="C710">
        <v>12020</v>
      </c>
      <c r="D710">
        <v>707.05882352941171</v>
      </c>
      <c r="E710" t="s">
        <v>20</v>
      </c>
      <c r="F710">
        <v>137</v>
      </c>
      <c r="G710">
        <v>87.737226277372258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t="s">
        <v>2039</v>
      </c>
      <c r="P710" t="s">
        <v>2040</v>
      </c>
    </row>
    <row r="711" spans="1:16" x14ac:dyDescent="0.2">
      <c r="A711" t="s">
        <v>1457</v>
      </c>
      <c r="B711">
        <v>9800</v>
      </c>
      <c r="C711">
        <v>13954</v>
      </c>
      <c r="D711">
        <v>142.38775510204081</v>
      </c>
      <c r="E711" t="s">
        <v>20</v>
      </c>
      <c r="F711">
        <v>186</v>
      </c>
      <c r="G711">
        <v>75.021505376344081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t="s">
        <v>2039</v>
      </c>
      <c r="P711" t="s">
        <v>2040</v>
      </c>
    </row>
    <row r="712" spans="1:16" x14ac:dyDescent="0.2">
      <c r="A712" t="s">
        <v>1459</v>
      </c>
      <c r="B712">
        <v>4300</v>
      </c>
      <c r="C712">
        <v>6358</v>
      </c>
      <c r="D712">
        <v>147.86046511627907</v>
      </c>
      <c r="E712" t="s">
        <v>20</v>
      </c>
      <c r="F712">
        <v>125</v>
      </c>
      <c r="G712">
        <v>50.863999999999997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t="s">
        <v>2039</v>
      </c>
      <c r="P712" t="s">
        <v>2040</v>
      </c>
    </row>
    <row r="713" spans="1:16" x14ac:dyDescent="0.2">
      <c r="A713" t="s">
        <v>1461</v>
      </c>
      <c r="B713">
        <v>6200</v>
      </c>
      <c r="C713">
        <v>1260</v>
      </c>
      <c r="D713">
        <v>20.322580645161288</v>
      </c>
      <c r="E713" t="s">
        <v>14</v>
      </c>
      <c r="F713">
        <v>14</v>
      </c>
      <c r="G713">
        <v>90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t="s">
        <v>2039</v>
      </c>
      <c r="P713" t="s">
        <v>2040</v>
      </c>
    </row>
    <row r="714" spans="1:16" x14ac:dyDescent="0.2">
      <c r="A714" t="s">
        <v>1463</v>
      </c>
      <c r="B714">
        <v>800</v>
      </c>
      <c r="C714">
        <v>14725</v>
      </c>
      <c r="D714">
        <v>1840.625</v>
      </c>
      <c r="E714" t="s">
        <v>20</v>
      </c>
      <c r="F714">
        <v>202</v>
      </c>
      <c r="G714">
        <v>72.896039603960389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t="s">
        <v>2039</v>
      </c>
      <c r="P714" t="s">
        <v>2040</v>
      </c>
    </row>
    <row r="715" spans="1:16" x14ac:dyDescent="0.2">
      <c r="A715" t="s">
        <v>1465</v>
      </c>
      <c r="B715">
        <v>6900</v>
      </c>
      <c r="C715">
        <v>11174</v>
      </c>
      <c r="D715">
        <v>161.94202898550725</v>
      </c>
      <c r="E715" t="s">
        <v>20</v>
      </c>
      <c r="F715">
        <v>103</v>
      </c>
      <c r="G715">
        <v>108.48543689320388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t="s">
        <v>2047</v>
      </c>
      <c r="P715" t="s">
        <v>2056</v>
      </c>
    </row>
    <row r="716" spans="1:16" x14ac:dyDescent="0.2">
      <c r="A716" t="s">
        <v>1467</v>
      </c>
      <c r="B716">
        <v>38500</v>
      </c>
      <c r="C716">
        <v>182036</v>
      </c>
      <c r="D716">
        <v>472.82077922077923</v>
      </c>
      <c r="E716" t="s">
        <v>20</v>
      </c>
      <c r="F716">
        <v>1785</v>
      </c>
      <c r="G716">
        <v>101.98095238095237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t="s">
        <v>2035</v>
      </c>
      <c r="P716" t="s">
        <v>2036</v>
      </c>
    </row>
    <row r="717" spans="1:16" x14ac:dyDescent="0.2">
      <c r="A717" t="s">
        <v>1469</v>
      </c>
      <c r="B717">
        <v>118000</v>
      </c>
      <c r="C717">
        <v>28870</v>
      </c>
      <c r="D717">
        <v>24.466101694915253</v>
      </c>
      <c r="E717" t="s">
        <v>14</v>
      </c>
      <c r="F717">
        <v>656</v>
      </c>
      <c r="G717">
        <v>44.009146341463413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t="s">
        <v>2050</v>
      </c>
      <c r="P717" t="s">
        <v>2061</v>
      </c>
    </row>
    <row r="718" spans="1:16" x14ac:dyDescent="0.2">
      <c r="A718" t="s">
        <v>1471</v>
      </c>
      <c r="B718">
        <v>2000</v>
      </c>
      <c r="C718">
        <v>10353</v>
      </c>
      <c r="D718">
        <v>517.65</v>
      </c>
      <c r="E718" t="s">
        <v>20</v>
      </c>
      <c r="F718">
        <v>157</v>
      </c>
      <c r="G718">
        <v>65.942675159235662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t="s">
        <v>2039</v>
      </c>
      <c r="P718" t="s">
        <v>2040</v>
      </c>
    </row>
    <row r="719" spans="1:16" x14ac:dyDescent="0.2">
      <c r="A719" t="s">
        <v>1473</v>
      </c>
      <c r="B719">
        <v>5600</v>
      </c>
      <c r="C719">
        <v>13868</v>
      </c>
      <c r="D719">
        <v>247.64285714285714</v>
      </c>
      <c r="E719" t="s">
        <v>20</v>
      </c>
      <c r="F719">
        <v>555</v>
      </c>
      <c r="G719">
        <v>24.987387387387386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t="s">
        <v>2041</v>
      </c>
      <c r="P719" t="s">
        <v>2042</v>
      </c>
    </row>
    <row r="720" spans="1:16" x14ac:dyDescent="0.2">
      <c r="A720" t="s">
        <v>1475</v>
      </c>
      <c r="B720">
        <v>8300</v>
      </c>
      <c r="C720">
        <v>8317</v>
      </c>
      <c r="D720">
        <v>100.20481927710843</v>
      </c>
      <c r="E720" t="s">
        <v>20</v>
      </c>
      <c r="F720">
        <v>297</v>
      </c>
      <c r="G720">
        <v>28.003367003367003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t="s">
        <v>2037</v>
      </c>
      <c r="P720" t="s">
        <v>2046</v>
      </c>
    </row>
    <row r="721" spans="1:16" x14ac:dyDescent="0.2">
      <c r="A721" t="s">
        <v>1477</v>
      </c>
      <c r="B721">
        <v>6900</v>
      </c>
      <c r="C721">
        <v>10557</v>
      </c>
      <c r="D721">
        <v>153</v>
      </c>
      <c r="E721" t="s">
        <v>20</v>
      </c>
      <c r="F721">
        <v>123</v>
      </c>
      <c r="G721">
        <v>85.829268292682926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t="s">
        <v>2047</v>
      </c>
      <c r="P721" t="s">
        <v>2053</v>
      </c>
    </row>
    <row r="722" spans="1:16" x14ac:dyDescent="0.2">
      <c r="A722" t="s">
        <v>1479</v>
      </c>
      <c r="B722">
        <v>8700</v>
      </c>
      <c r="C722">
        <v>3227</v>
      </c>
      <c r="D722">
        <v>37.091954022988503</v>
      </c>
      <c r="E722" t="s">
        <v>74</v>
      </c>
      <c r="F722">
        <v>38</v>
      </c>
      <c r="G722">
        <v>84.921052631578945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t="s">
        <v>2039</v>
      </c>
      <c r="P722" t="s">
        <v>2040</v>
      </c>
    </row>
    <row r="723" spans="1:16" x14ac:dyDescent="0.2">
      <c r="A723" t="s">
        <v>1481</v>
      </c>
      <c r="B723">
        <v>123600</v>
      </c>
      <c r="C723">
        <v>5429</v>
      </c>
      <c r="D723">
        <v>4.392394822006473</v>
      </c>
      <c r="E723" t="s">
        <v>74</v>
      </c>
      <c r="F723">
        <v>60</v>
      </c>
      <c r="G723">
        <v>90.483333333333334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t="s">
        <v>2035</v>
      </c>
      <c r="P723" t="s">
        <v>2036</v>
      </c>
    </row>
    <row r="724" spans="1:16" x14ac:dyDescent="0.2">
      <c r="A724" t="s">
        <v>1483</v>
      </c>
      <c r="B724">
        <v>48500</v>
      </c>
      <c r="C724">
        <v>75906</v>
      </c>
      <c r="D724">
        <v>156.50721649484535</v>
      </c>
      <c r="E724" t="s">
        <v>20</v>
      </c>
      <c r="F724">
        <v>3036</v>
      </c>
      <c r="G724">
        <v>25.00197628458498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t="s">
        <v>2041</v>
      </c>
      <c r="P724" t="s">
        <v>2042</v>
      </c>
    </row>
    <row r="725" spans="1:16" x14ac:dyDescent="0.2">
      <c r="A725" t="s">
        <v>1485</v>
      </c>
      <c r="B725">
        <v>4900</v>
      </c>
      <c r="C725">
        <v>13250</v>
      </c>
      <c r="D725">
        <v>270.40816326530609</v>
      </c>
      <c r="E725" t="s">
        <v>20</v>
      </c>
      <c r="F725">
        <v>144</v>
      </c>
      <c r="G725">
        <v>92.013888888888886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t="s">
        <v>2039</v>
      </c>
      <c r="P725" t="s">
        <v>2040</v>
      </c>
    </row>
    <row r="726" spans="1:16" x14ac:dyDescent="0.2">
      <c r="A726" t="s">
        <v>1487</v>
      </c>
      <c r="B726">
        <v>8400</v>
      </c>
      <c r="C726">
        <v>11261</v>
      </c>
      <c r="D726">
        <v>134.05952380952382</v>
      </c>
      <c r="E726" t="s">
        <v>20</v>
      </c>
      <c r="F726">
        <v>121</v>
      </c>
      <c r="G726">
        <v>93.066115702479337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t="s">
        <v>2039</v>
      </c>
      <c r="P726" t="s">
        <v>2040</v>
      </c>
    </row>
    <row r="727" spans="1:16" x14ac:dyDescent="0.2">
      <c r="A727" t="s">
        <v>1489</v>
      </c>
      <c r="B727">
        <v>193200</v>
      </c>
      <c r="C727">
        <v>97369</v>
      </c>
      <c r="D727">
        <v>50.398033126293996</v>
      </c>
      <c r="E727" t="s">
        <v>14</v>
      </c>
      <c r="F727">
        <v>1596</v>
      </c>
      <c r="G727">
        <v>61.008145363408524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t="s">
        <v>2050</v>
      </c>
      <c r="P727" t="s">
        <v>2061</v>
      </c>
    </row>
    <row r="728" spans="1:16" x14ac:dyDescent="0.2">
      <c r="A728" t="s">
        <v>1491</v>
      </c>
      <c r="B728">
        <v>54300</v>
      </c>
      <c r="C728">
        <v>48227</v>
      </c>
      <c r="D728">
        <v>88.815837937384899</v>
      </c>
      <c r="E728" t="s">
        <v>74</v>
      </c>
      <c r="F728">
        <v>524</v>
      </c>
      <c r="G728">
        <v>92.036259541984734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t="s">
        <v>2039</v>
      </c>
      <c r="P728" t="s">
        <v>2040</v>
      </c>
    </row>
    <row r="729" spans="1:16" x14ac:dyDescent="0.2">
      <c r="A729" t="s">
        <v>1493</v>
      </c>
      <c r="B729">
        <v>8900</v>
      </c>
      <c r="C729">
        <v>14685</v>
      </c>
      <c r="D729">
        <v>165</v>
      </c>
      <c r="E729" t="s">
        <v>20</v>
      </c>
      <c r="F729">
        <v>181</v>
      </c>
      <c r="G729">
        <v>81.132596685082873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t="s">
        <v>2037</v>
      </c>
      <c r="P729" t="s">
        <v>2038</v>
      </c>
    </row>
    <row r="730" spans="1:16" x14ac:dyDescent="0.2">
      <c r="A730" t="s">
        <v>1495</v>
      </c>
      <c r="B730">
        <v>4200</v>
      </c>
      <c r="C730">
        <v>735</v>
      </c>
      <c r="D730">
        <v>17.5</v>
      </c>
      <c r="E730" t="s">
        <v>14</v>
      </c>
      <c r="F730">
        <v>10</v>
      </c>
      <c r="G730">
        <v>73.5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t="s">
        <v>2039</v>
      </c>
      <c r="P730" t="s">
        <v>2040</v>
      </c>
    </row>
    <row r="731" spans="1:16" x14ac:dyDescent="0.2">
      <c r="A731" t="s">
        <v>1497</v>
      </c>
      <c r="B731">
        <v>5600</v>
      </c>
      <c r="C731">
        <v>10397</v>
      </c>
      <c r="D731">
        <v>185.66071428571428</v>
      </c>
      <c r="E731" t="s">
        <v>20</v>
      </c>
      <c r="F731">
        <v>122</v>
      </c>
      <c r="G731">
        <v>85.221311475409834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t="s">
        <v>2041</v>
      </c>
      <c r="P731" t="s">
        <v>2044</v>
      </c>
    </row>
    <row r="732" spans="1:16" x14ac:dyDescent="0.2">
      <c r="A732" t="s">
        <v>1499</v>
      </c>
      <c r="B732">
        <v>28800</v>
      </c>
      <c r="C732">
        <v>118847</v>
      </c>
      <c r="D732">
        <v>412.6631944444444</v>
      </c>
      <c r="E732" t="s">
        <v>20</v>
      </c>
      <c r="F732">
        <v>1071</v>
      </c>
      <c r="G732">
        <v>110.96825396825396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t="s">
        <v>2037</v>
      </c>
      <c r="P732" t="s">
        <v>2046</v>
      </c>
    </row>
    <row r="733" spans="1:16" x14ac:dyDescent="0.2">
      <c r="A733" t="s">
        <v>1501</v>
      </c>
      <c r="B733">
        <v>8000</v>
      </c>
      <c r="C733">
        <v>7220</v>
      </c>
      <c r="D733">
        <v>90.25</v>
      </c>
      <c r="E733" t="s">
        <v>74</v>
      </c>
      <c r="F733">
        <v>219</v>
      </c>
      <c r="G733">
        <v>32.968036529680369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t="s">
        <v>2037</v>
      </c>
      <c r="P733" t="s">
        <v>2038</v>
      </c>
    </row>
    <row r="734" spans="1:16" x14ac:dyDescent="0.2">
      <c r="A734" t="s">
        <v>1503</v>
      </c>
      <c r="B734">
        <v>117000</v>
      </c>
      <c r="C734">
        <v>107622</v>
      </c>
      <c r="D734">
        <v>91.984615384615381</v>
      </c>
      <c r="E734" t="s">
        <v>14</v>
      </c>
      <c r="F734">
        <v>1121</v>
      </c>
      <c r="G734">
        <v>96.005352363960753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t="s">
        <v>2035</v>
      </c>
      <c r="P734" t="s">
        <v>2036</v>
      </c>
    </row>
    <row r="735" spans="1:16" x14ac:dyDescent="0.2">
      <c r="A735" t="s">
        <v>1505</v>
      </c>
      <c r="B735">
        <v>15800</v>
      </c>
      <c r="C735">
        <v>83267</v>
      </c>
      <c r="D735">
        <v>527.00632911392404</v>
      </c>
      <c r="E735" t="s">
        <v>20</v>
      </c>
      <c r="F735">
        <v>980</v>
      </c>
      <c r="G735">
        <v>84.96632653061225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t="s">
        <v>2035</v>
      </c>
      <c r="P735" t="s">
        <v>2057</v>
      </c>
    </row>
    <row r="736" spans="1:16" x14ac:dyDescent="0.2">
      <c r="A736" t="s">
        <v>1507</v>
      </c>
      <c r="B736">
        <v>4200</v>
      </c>
      <c r="C736">
        <v>13404</v>
      </c>
      <c r="D736">
        <v>319.14285714285711</v>
      </c>
      <c r="E736" t="s">
        <v>20</v>
      </c>
      <c r="F736">
        <v>536</v>
      </c>
      <c r="G736">
        <v>25.007462686567163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t="s">
        <v>2039</v>
      </c>
      <c r="P736" t="s">
        <v>2040</v>
      </c>
    </row>
    <row r="737" spans="1:16" x14ac:dyDescent="0.2">
      <c r="A737" t="s">
        <v>1509</v>
      </c>
      <c r="B737">
        <v>37100</v>
      </c>
      <c r="C737">
        <v>131404</v>
      </c>
      <c r="D737">
        <v>354.18867924528303</v>
      </c>
      <c r="E737" t="s">
        <v>20</v>
      </c>
      <c r="F737">
        <v>1991</v>
      </c>
      <c r="G737">
        <v>65.998995479658461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t="s">
        <v>2054</v>
      </c>
      <c r="P737" t="s">
        <v>2055</v>
      </c>
    </row>
    <row r="738" spans="1:16" x14ac:dyDescent="0.2">
      <c r="A738" t="s">
        <v>1511</v>
      </c>
      <c r="B738">
        <v>7700</v>
      </c>
      <c r="C738">
        <v>2533</v>
      </c>
      <c r="D738">
        <v>32.896103896103895</v>
      </c>
      <c r="E738" t="s">
        <v>74</v>
      </c>
      <c r="F738">
        <v>29</v>
      </c>
      <c r="G738">
        <v>87.34482758620689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t="s">
        <v>2047</v>
      </c>
      <c r="P738" t="s">
        <v>2048</v>
      </c>
    </row>
    <row r="739" spans="1:16" x14ac:dyDescent="0.2">
      <c r="A739" t="s">
        <v>1513</v>
      </c>
      <c r="B739">
        <v>3700</v>
      </c>
      <c r="C739">
        <v>5028</v>
      </c>
      <c r="D739">
        <v>135.8918918918919</v>
      </c>
      <c r="E739" t="s">
        <v>20</v>
      </c>
      <c r="F739">
        <v>180</v>
      </c>
      <c r="G739">
        <v>27.933333333333334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t="s">
        <v>2035</v>
      </c>
      <c r="P739" t="s">
        <v>2045</v>
      </c>
    </row>
    <row r="740" spans="1:16" x14ac:dyDescent="0.2">
      <c r="A740" t="s">
        <v>1514</v>
      </c>
      <c r="B740">
        <v>74700</v>
      </c>
      <c r="C740">
        <v>1557</v>
      </c>
      <c r="D740">
        <v>2.0843373493975905</v>
      </c>
      <c r="E740" t="s">
        <v>14</v>
      </c>
      <c r="F740">
        <v>15</v>
      </c>
      <c r="G740">
        <v>103.8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t="s">
        <v>2039</v>
      </c>
      <c r="P740" t="s">
        <v>2040</v>
      </c>
    </row>
    <row r="741" spans="1:16" x14ac:dyDescent="0.2">
      <c r="A741" t="s">
        <v>1516</v>
      </c>
      <c r="B741">
        <v>10000</v>
      </c>
      <c r="C741">
        <v>6100</v>
      </c>
      <c r="D741">
        <v>61</v>
      </c>
      <c r="E741" t="s">
        <v>14</v>
      </c>
      <c r="F741">
        <v>191</v>
      </c>
      <c r="G741">
        <v>31.937172774869111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t="s">
        <v>2035</v>
      </c>
      <c r="P741" t="s">
        <v>2045</v>
      </c>
    </row>
    <row r="742" spans="1:16" x14ac:dyDescent="0.2">
      <c r="A742" t="s">
        <v>1518</v>
      </c>
      <c r="B742">
        <v>5300</v>
      </c>
      <c r="C742">
        <v>1592</v>
      </c>
      <c r="D742">
        <v>30.037735849056602</v>
      </c>
      <c r="E742" t="s">
        <v>14</v>
      </c>
      <c r="F742">
        <v>16</v>
      </c>
      <c r="G742">
        <v>99.5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t="s">
        <v>2039</v>
      </c>
      <c r="P742" t="s">
        <v>2040</v>
      </c>
    </row>
    <row r="743" spans="1:16" x14ac:dyDescent="0.2">
      <c r="A743" t="s">
        <v>1519</v>
      </c>
      <c r="B743">
        <v>1200</v>
      </c>
      <c r="C743">
        <v>14150</v>
      </c>
      <c r="D743">
        <v>1179.1666666666665</v>
      </c>
      <c r="E743" t="s">
        <v>20</v>
      </c>
      <c r="F743">
        <v>130</v>
      </c>
      <c r="G743">
        <v>108.84615384615384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t="s">
        <v>2039</v>
      </c>
      <c r="P743" t="s">
        <v>2040</v>
      </c>
    </row>
    <row r="744" spans="1:16" x14ac:dyDescent="0.2">
      <c r="A744" t="s">
        <v>1521</v>
      </c>
      <c r="B744">
        <v>1200</v>
      </c>
      <c r="C744">
        <v>13513</v>
      </c>
      <c r="D744">
        <v>1126.0833333333335</v>
      </c>
      <c r="E744" t="s">
        <v>20</v>
      </c>
      <c r="F744">
        <v>122</v>
      </c>
      <c r="G744">
        <v>110.76229508196721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t="s">
        <v>2035</v>
      </c>
      <c r="P744" t="s">
        <v>2043</v>
      </c>
    </row>
    <row r="745" spans="1:16" x14ac:dyDescent="0.2">
      <c r="A745" t="s">
        <v>1523</v>
      </c>
      <c r="B745">
        <v>3900</v>
      </c>
      <c r="C745">
        <v>504</v>
      </c>
      <c r="D745">
        <v>12.923076923076923</v>
      </c>
      <c r="E745" t="s">
        <v>14</v>
      </c>
      <c r="F745">
        <v>17</v>
      </c>
      <c r="G745">
        <v>29.647058823529413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t="s">
        <v>2039</v>
      </c>
      <c r="P745" t="s">
        <v>2040</v>
      </c>
    </row>
    <row r="746" spans="1:16" x14ac:dyDescent="0.2">
      <c r="A746" t="s">
        <v>1525</v>
      </c>
      <c r="B746">
        <v>2000</v>
      </c>
      <c r="C746">
        <v>14240</v>
      </c>
      <c r="D746">
        <v>712</v>
      </c>
      <c r="E746" t="s">
        <v>20</v>
      </c>
      <c r="F746">
        <v>140</v>
      </c>
      <c r="G746">
        <v>101.71428571428571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t="s">
        <v>2039</v>
      </c>
      <c r="P746" t="s">
        <v>2040</v>
      </c>
    </row>
    <row r="747" spans="1:16" x14ac:dyDescent="0.2">
      <c r="A747" t="s">
        <v>1527</v>
      </c>
      <c r="B747">
        <v>6900</v>
      </c>
      <c r="C747">
        <v>2091</v>
      </c>
      <c r="D747">
        <v>30.304347826086957</v>
      </c>
      <c r="E747" t="s">
        <v>14</v>
      </c>
      <c r="F747">
        <v>34</v>
      </c>
      <c r="G747">
        <v>61.5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t="s">
        <v>2037</v>
      </c>
      <c r="P747" t="s">
        <v>2046</v>
      </c>
    </row>
    <row r="748" spans="1:16" x14ac:dyDescent="0.2">
      <c r="A748" t="s">
        <v>1529</v>
      </c>
      <c r="B748">
        <v>55800</v>
      </c>
      <c r="C748">
        <v>118580</v>
      </c>
      <c r="D748">
        <v>212.50896057347671</v>
      </c>
      <c r="E748" t="s">
        <v>20</v>
      </c>
      <c r="F748">
        <v>3388</v>
      </c>
      <c r="G748">
        <v>35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t="s">
        <v>2037</v>
      </c>
      <c r="P748" t="s">
        <v>2038</v>
      </c>
    </row>
    <row r="749" spans="1:16" x14ac:dyDescent="0.2">
      <c r="A749" t="s">
        <v>1531</v>
      </c>
      <c r="B749">
        <v>4900</v>
      </c>
      <c r="C749">
        <v>11214</v>
      </c>
      <c r="D749">
        <v>228.85714285714286</v>
      </c>
      <c r="E749" t="s">
        <v>20</v>
      </c>
      <c r="F749">
        <v>280</v>
      </c>
      <c r="G749">
        <v>40.049999999999997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t="s">
        <v>2039</v>
      </c>
      <c r="P749" t="s">
        <v>2040</v>
      </c>
    </row>
    <row r="750" spans="1:16" x14ac:dyDescent="0.2">
      <c r="A750" t="s">
        <v>1533</v>
      </c>
      <c r="B750">
        <v>194900</v>
      </c>
      <c r="C750">
        <v>68137</v>
      </c>
      <c r="D750">
        <v>34.959979476654695</v>
      </c>
      <c r="E750" t="s">
        <v>74</v>
      </c>
      <c r="F750">
        <v>614</v>
      </c>
      <c r="G750">
        <v>110.97231270358306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t="s">
        <v>2041</v>
      </c>
      <c r="P750" t="s">
        <v>2049</v>
      </c>
    </row>
    <row r="751" spans="1:16" x14ac:dyDescent="0.2">
      <c r="A751" t="s">
        <v>1535</v>
      </c>
      <c r="B751">
        <v>8600</v>
      </c>
      <c r="C751">
        <v>13527</v>
      </c>
      <c r="D751">
        <v>157.29069767441862</v>
      </c>
      <c r="E751" t="s">
        <v>20</v>
      </c>
      <c r="F751">
        <v>366</v>
      </c>
      <c r="G751">
        <v>36.959016393442624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t="s">
        <v>2037</v>
      </c>
      <c r="P751" t="s">
        <v>2046</v>
      </c>
    </row>
    <row r="752" spans="1:16" x14ac:dyDescent="0.2">
      <c r="A752" t="s">
        <v>1537</v>
      </c>
      <c r="B752">
        <v>100</v>
      </c>
      <c r="C752">
        <v>1</v>
      </c>
      <c r="D752">
        <v>1</v>
      </c>
      <c r="E752" t="s">
        <v>14</v>
      </c>
      <c r="F752">
        <v>1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t="s">
        <v>2035</v>
      </c>
      <c r="P752" t="s">
        <v>2043</v>
      </c>
    </row>
    <row r="753" spans="1:16" x14ac:dyDescent="0.2">
      <c r="A753" t="s">
        <v>1539</v>
      </c>
      <c r="B753">
        <v>3600</v>
      </c>
      <c r="C753">
        <v>8363</v>
      </c>
      <c r="D753">
        <v>232.30555555555554</v>
      </c>
      <c r="E753" t="s">
        <v>20</v>
      </c>
      <c r="F753">
        <v>270</v>
      </c>
      <c r="G753">
        <v>30.974074074074075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t="s">
        <v>2047</v>
      </c>
      <c r="P753" t="s">
        <v>2048</v>
      </c>
    </row>
    <row r="754" spans="1:16" x14ac:dyDescent="0.2">
      <c r="A754" t="s">
        <v>1541</v>
      </c>
      <c r="B754">
        <v>5800</v>
      </c>
      <c r="C754">
        <v>5362</v>
      </c>
      <c r="D754">
        <v>92.448275862068968</v>
      </c>
      <c r="E754" t="s">
        <v>74</v>
      </c>
      <c r="F754">
        <v>114</v>
      </c>
      <c r="G754">
        <v>47.035087719298247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t="s">
        <v>2039</v>
      </c>
      <c r="P754" t="s">
        <v>2040</v>
      </c>
    </row>
    <row r="755" spans="1:16" x14ac:dyDescent="0.2">
      <c r="A755" t="s">
        <v>1543</v>
      </c>
      <c r="B755">
        <v>4700</v>
      </c>
      <c r="C755">
        <v>12065</v>
      </c>
      <c r="D755">
        <v>256.70212765957444</v>
      </c>
      <c r="E755" t="s">
        <v>20</v>
      </c>
      <c r="F755">
        <v>137</v>
      </c>
      <c r="G755">
        <v>88.065693430656935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t="s">
        <v>2054</v>
      </c>
      <c r="P755" t="s">
        <v>2055</v>
      </c>
    </row>
    <row r="756" spans="1:16" x14ac:dyDescent="0.2">
      <c r="A756" t="s">
        <v>1545</v>
      </c>
      <c r="B756">
        <v>70400</v>
      </c>
      <c r="C756">
        <v>118603</v>
      </c>
      <c r="D756">
        <v>168.47017045454547</v>
      </c>
      <c r="E756" t="s">
        <v>20</v>
      </c>
      <c r="F756">
        <v>3205</v>
      </c>
      <c r="G756">
        <v>37.005616224648989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t="s">
        <v>2039</v>
      </c>
      <c r="P756" t="s">
        <v>2040</v>
      </c>
    </row>
    <row r="757" spans="1:16" x14ac:dyDescent="0.2">
      <c r="A757" t="s">
        <v>1547</v>
      </c>
      <c r="B757">
        <v>4500</v>
      </c>
      <c r="C757">
        <v>7496</v>
      </c>
      <c r="D757">
        <v>166.57777777777778</v>
      </c>
      <c r="E757" t="s">
        <v>20</v>
      </c>
      <c r="F757">
        <v>288</v>
      </c>
      <c r="G757">
        <v>26.027777777777779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t="s">
        <v>2039</v>
      </c>
      <c r="P757" t="s">
        <v>2040</v>
      </c>
    </row>
    <row r="758" spans="1:16" x14ac:dyDescent="0.2">
      <c r="A758" t="s">
        <v>1549</v>
      </c>
      <c r="B758">
        <v>1300</v>
      </c>
      <c r="C758">
        <v>10037</v>
      </c>
      <c r="D758">
        <v>772.07692307692309</v>
      </c>
      <c r="E758" t="s">
        <v>20</v>
      </c>
      <c r="F758">
        <v>148</v>
      </c>
      <c r="G758">
        <v>67.817567567567565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t="s">
        <v>2039</v>
      </c>
      <c r="P758" t="s">
        <v>2040</v>
      </c>
    </row>
    <row r="759" spans="1:16" x14ac:dyDescent="0.2">
      <c r="A759" t="s">
        <v>1551</v>
      </c>
      <c r="B759">
        <v>1400</v>
      </c>
      <c r="C759">
        <v>5696</v>
      </c>
      <c r="D759">
        <v>406.85714285714283</v>
      </c>
      <c r="E759" t="s">
        <v>20</v>
      </c>
      <c r="F759">
        <v>114</v>
      </c>
      <c r="G759">
        <v>49.964912280701753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t="s">
        <v>2041</v>
      </c>
      <c r="P759" t="s">
        <v>2044</v>
      </c>
    </row>
    <row r="760" spans="1:16" x14ac:dyDescent="0.2">
      <c r="A760" t="s">
        <v>1553</v>
      </c>
      <c r="B760">
        <v>29600</v>
      </c>
      <c r="C760">
        <v>167005</v>
      </c>
      <c r="D760">
        <v>564.20608108108115</v>
      </c>
      <c r="E760" t="s">
        <v>20</v>
      </c>
      <c r="F760">
        <v>1518</v>
      </c>
      <c r="G760">
        <v>110.01646903820817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t="s">
        <v>2035</v>
      </c>
      <c r="P760" t="s">
        <v>2036</v>
      </c>
    </row>
    <row r="761" spans="1:16" x14ac:dyDescent="0.2">
      <c r="A761" t="s">
        <v>1555</v>
      </c>
      <c r="B761">
        <v>167500</v>
      </c>
      <c r="C761">
        <v>114615</v>
      </c>
      <c r="D761">
        <v>68.426865671641792</v>
      </c>
      <c r="E761" t="s">
        <v>14</v>
      </c>
      <c r="F761">
        <v>1274</v>
      </c>
      <c r="G761">
        <v>89.964678178963894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t="s">
        <v>2035</v>
      </c>
      <c r="P761" t="s">
        <v>2043</v>
      </c>
    </row>
    <row r="762" spans="1:16" x14ac:dyDescent="0.2">
      <c r="A762" t="s">
        <v>1557</v>
      </c>
      <c r="B762">
        <v>48300</v>
      </c>
      <c r="C762">
        <v>16592</v>
      </c>
      <c r="D762">
        <v>34.351966873706004</v>
      </c>
      <c r="E762" t="s">
        <v>14</v>
      </c>
      <c r="F762">
        <v>210</v>
      </c>
      <c r="G762">
        <v>79.009523809523813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t="s">
        <v>2050</v>
      </c>
      <c r="P762" t="s">
        <v>2051</v>
      </c>
    </row>
    <row r="763" spans="1:16" x14ac:dyDescent="0.2">
      <c r="A763" t="s">
        <v>1559</v>
      </c>
      <c r="B763">
        <v>2200</v>
      </c>
      <c r="C763">
        <v>14420</v>
      </c>
      <c r="D763">
        <v>655.4545454545455</v>
      </c>
      <c r="E763" t="s">
        <v>20</v>
      </c>
      <c r="F763">
        <v>166</v>
      </c>
      <c r="G763">
        <v>86.867469879518069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t="s">
        <v>2035</v>
      </c>
      <c r="P763" t="s">
        <v>2036</v>
      </c>
    </row>
    <row r="764" spans="1:16" x14ac:dyDescent="0.2">
      <c r="A764" t="s">
        <v>1560</v>
      </c>
      <c r="B764">
        <v>3500</v>
      </c>
      <c r="C764">
        <v>6204</v>
      </c>
      <c r="D764">
        <v>177.25714285714284</v>
      </c>
      <c r="E764" t="s">
        <v>20</v>
      </c>
      <c r="F764">
        <v>100</v>
      </c>
      <c r="G764">
        <v>62.04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t="s">
        <v>2035</v>
      </c>
      <c r="P764" t="s">
        <v>2058</v>
      </c>
    </row>
    <row r="765" spans="1:16" x14ac:dyDescent="0.2">
      <c r="A765" t="s">
        <v>1562</v>
      </c>
      <c r="B765">
        <v>5600</v>
      </c>
      <c r="C765">
        <v>6338</v>
      </c>
      <c r="D765">
        <v>113.17857142857144</v>
      </c>
      <c r="E765" t="s">
        <v>20</v>
      </c>
      <c r="F765">
        <v>235</v>
      </c>
      <c r="G765">
        <v>26.970212765957445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t="s">
        <v>2039</v>
      </c>
      <c r="P765" t="s">
        <v>2040</v>
      </c>
    </row>
    <row r="766" spans="1:16" x14ac:dyDescent="0.2">
      <c r="A766" t="s">
        <v>1564</v>
      </c>
      <c r="B766">
        <v>1100</v>
      </c>
      <c r="C766">
        <v>8010</v>
      </c>
      <c r="D766">
        <v>728.18181818181824</v>
      </c>
      <c r="E766" t="s">
        <v>20</v>
      </c>
      <c r="F766">
        <v>148</v>
      </c>
      <c r="G766">
        <v>54.121621621621621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t="s">
        <v>2035</v>
      </c>
      <c r="P766" t="s">
        <v>2036</v>
      </c>
    </row>
    <row r="767" spans="1:16" x14ac:dyDescent="0.2">
      <c r="A767" t="s">
        <v>1566</v>
      </c>
      <c r="B767">
        <v>3900</v>
      </c>
      <c r="C767">
        <v>8125</v>
      </c>
      <c r="D767">
        <v>208.33333333333334</v>
      </c>
      <c r="E767" t="s">
        <v>20</v>
      </c>
      <c r="F767">
        <v>198</v>
      </c>
      <c r="G767">
        <v>41.035353535353536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t="s">
        <v>2035</v>
      </c>
      <c r="P767" t="s">
        <v>2045</v>
      </c>
    </row>
    <row r="768" spans="1:16" x14ac:dyDescent="0.2">
      <c r="A768" t="s">
        <v>1568</v>
      </c>
      <c r="B768">
        <v>43800</v>
      </c>
      <c r="C768">
        <v>13653</v>
      </c>
      <c r="D768">
        <v>31.171232876712331</v>
      </c>
      <c r="E768" t="s">
        <v>14</v>
      </c>
      <c r="F768">
        <v>248</v>
      </c>
      <c r="G768">
        <v>55.052419354838712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t="s">
        <v>2041</v>
      </c>
      <c r="P768" t="s">
        <v>2063</v>
      </c>
    </row>
    <row r="769" spans="1:16" x14ac:dyDescent="0.2">
      <c r="A769" t="s">
        <v>1570</v>
      </c>
      <c r="B769">
        <v>97200</v>
      </c>
      <c r="C769">
        <v>55372</v>
      </c>
      <c r="D769">
        <v>56.967078189300416</v>
      </c>
      <c r="E769" t="s">
        <v>14</v>
      </c>
      <c r="F769">
        <v>513</v>
      </c>
      <c r="G769">
        <v>107.93762183235867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t="s">
        <v>2047</v>
      </c>
      <c r="P769" t="s">
        <v>2059</v>
      </c>
    </row>
    <row r="770" spans="1:16" x14ac:dyDescent="0.2">
      <c r="A770" t="s">
        <v>1572</v>
      </c>
      <c r="B770">
        <v>4800</v>
      </c>
      <c r="C770">
        <v>11088</v>
      </c>
      <c r="D770">
        <v>231</v>
      </c>
      <c r="E770" t="s">
        <v>20</v>
      </c>
      <c r="F770">
        <v>150</v>
      </c>
      <c r="G770">
        <v>73.92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t="s">
        <v>2039</v>
      </c>
      <c r="P770" t="s">
        <v>2040</v>
      </c>
    </row>
    <row r="771" spans="1:16" x14ac:dyDescent="0.2">
      <c r="A771" t="s">
        <v>1574</v>
      </c>
      <c r="B771">
        <v>125600</v>
      </c>
      <c r="C771">
        <v>109106</v>
      </c>
      <c r="D771">
        <v>86.867834394904463</v>
      </c>
      <c r="E771" t="s">
        <v>14</v>
      </c>
      <c r="F771">
        <v>3410</v>
      </c>
      <c r="G771">
        <v>31.995894428152493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t="s">
        <v>2050</v>
      </c>
      <c r="P771" t="s">
        <v>2051</v>
      </c>
    </row>
    <row r="772" spans="1:16" x14ac:dyDescent="0.2">
      <c r="A772" t="s">
        <v>1576</v>
      </c>
      <c r="B772">
        <v>4300</v>
      </c>
      <c r="C772">
        <v>11642</v>
      </c>
      <c r="D772">
        <v>270.74418604651163</v>
      </c>
      <c r="E772" t="s">
        <v>20</v>
      </c>
      <c r="F772">
        <v>216</v>
      </c>
      <c r="G772">
        <v>53.898148148148145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t="s">
        <v>2039</v>
      </c>
      <c r="P772" t="s">
        <v>2040</v>
      </c>
    </row>
    <row r="773" spans="1:16" x14ac:dyDescent="0.2">
      <c r="A773" t="s">
        <v>1578</v>
      </c>
      <c r="B773">
        <v>5600</v>
      </c>
      <c r="C773">
        <v>2769</v>
      </c>
      <c r="D773">
        <v>49.446428571428569</v>
      </c>
      <c r="E773" t="s">
        <v>74</v>
      </c>
      <c r="F773">
        <v>26</v>
      </c>
      <c r="G773">
        <v>106.5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t="s">
        <v>2039</v>
      </c>
      <c r="P773" t="s">
        <v>2040</v>
      </c>
    </row>
    <row r="774" spans="1:16" x14ac:dyDescent="0.2">
      <c r="A774" t="s">
        <v>1580</v>
      </c>
      <c r="B774">
        <v>149600</v>
      </c>
      <c r="C774">
        <v>169586</v>
      </c>
      <c r="D774">
        <v>113.3596256684492</v>
      </c>
      <c r="E774" t="s">
        <v>20</v>
      </c>
      <c r="F774">
        <v>5139</v>
      </c>
      <c r="G774">
        <v>32.999805409612762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t="s">
        <v>2035</v>
      </c>
      <c r="P774" t="s">
        <v>2045</v>
      </c>
    </row>
    <row r="775" spans="1:16" x14ac:dyDescent="0.2">
      <c r="A775" t="s">
        <v>1582</v>
      </c>
      <c r="B775">
        <v>53100</v>
      </c>
      <c r="C775">
        <v>101185</v>
      </c>
      <c r="D775">
        <v>190.55555555555554</v>
      </c>
      <c r="E775" t="s">
        <v>20</v>
      </c>
      <c r="F775">
        <v>2353</v>
      </c>
      <c r="G775">
        <v>43.00254993625159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t="s">
        <v>2039</v>
      </c>
      <c r="P775" t="s">
        <v>2040</v>
      </c>
    </row>
    <row r="776" spans="1:16" x14ac:dyDescent="0.2">
      <c r="A776" t="s">
        <v>1584</v>
      </c>
      <c r="B776">
        <v>5000</v>
      </c>
      <c r="C776">
        <v>6775</v>
      </c>
      <c r="D776">
        <v>135.5</v>
      </c>
      <c r="E776" t="s">
        <v>20</v>
      </c>
      <c r="F776">
        <v>78</v>
      </c>
      <c r="G776">
        <v>86.858974358974365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t="s">
        <v>2037</v>
      </c>
      <c r="P776" t="s">
        <v>2038</v>
      </c>
    </row>
    <row r="777" spans="1:16" x14ac:dyDescent="0.2">
      <c r="A777" t="s">
        <v>1586</v>
      </c>
      <c r="B777">
        <v>9400</v>
      </c>
      <c r="C777">
        <v>968</v>
      </c>
      <c r="D777">
        <v>10.297872340425531</v>
      </c>
      <c r="E777" t="s">
        <v>14</v>
      </c>
      <c r="F777">
        <v>10</v>
      </c>
      <c r="G777">
        <v>96.8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t="s">
        <v>2035</v>
      </c>
      <c r="P777" t="s">
        <v>2036</v>
      </c>
    </row>
    <row r="778" spans="1:16" x14ac:dyDescent="0.2">
      <c r="A778" t="s">
        <v>1588</v>
      </c>
      <c r="B778">
        <v>110800</v>
      </c>
      <c r="C778">
        <v>72623</v>
      </c>
      <c r="D778">
        <v>65.544223826714799</v>
      </c>
      <c r="E778" t="s">
        <v>14</v>
      </c>
      <c r="F778">
        <v>2201</v>
      </c>
      <c r="G778">
        <v>32.995456610631528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t="s">
        <v>2039</v>
      </c>
      <c r="P778" t="s">
        <v>2040</v>
      </c>
    </row>
    <row r="779" spans="1:16" x14ac:dyDescent="0.2">
      <c r="A779" t="s">
        <v>1590</v>
      </c>
      <c r="B779">
        <v>93800</v>
      </c>
      <c r="C779">
        <v>45987</v>
      </c>
      <c r="D779">
        <v>49.026652452025587</v>
      </c>
      <c r="E779" t="s">
        <v>14</v>
      </c>
      <c r="F779">
        <v>676</v>
      </c>
      <c r="G779">
        <v>68.028106508875737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t="s">
        <v>2039</v>
      </c>
      <c r="P779" t="s">
        <v>2040</v>
      </c>
    </row>
    <row r="780" spans="1:16" x14ac:dyDescent="0.2">
      <c r="A780" t="s">
        <v>1592</v>
      </c>
      <c r="B780">
        <v>1300</v>
      </c>
      <c r="C780">
        <v>10243</v>
      </c>
      <c r="D780">
        <v>787.92307692307691</v>
      </c>
      <c r="E780" t="s">
        <v>20</v>
      </c>
      <c r="F780">
        <v>174</v>
      </c>
      <c r="G780">
        <v>58.867816091954026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t="s">
        <v>2041</v>
      </c>
      <c r="P780" t="s">
        <v>2049</v>
      </c>
    </row>
    <row r="781" spans="1:16" x14ac:dyDescent="0.2">
      <c r="A781" t="s">
        <v>1594</v>
      </c>
      <c r="B781">
        <v>108700</v>
      </c>
      <c r="C781">
        <v>87293</v>
      </c>
      <c r="D781">
        <v>80.306347746090154</v>
      </c>
      <c r="E781" t="s">
        <v>14</v>
      </c>
      <c r="F781">
        <v>831</v>
      </c>
      <c r="G781">
        <v>105.04572803850782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t="s">
        <v>2039</v>
      </c>
      <c r="P781" t="s">
        <v>2040</v>
      </c>
    </row>
    <row r="782" spans="1:16" x14ac:dyDescent="0.2">
      <c r="A782" t="s">
        <v>1596</v>
      </c>
      <c r="B782">
        <v>5100</v>
      </c>
      <c r="C782">
        <v>5421</v>
      </c>
      <c r="D782">
        <v>106.29411764705883</v>
      </c>
      <c r="E782" t="s">
        <v>20</v>
      </c>
      <c r="F782">
        <v>164</v>
      </c>
      <c r="G782">
        <v>33.054878048780488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t="s">
        <v>2041</v>
      </c>
      <c r="P782" t="s">
        <v>2044</v>
      </c>
    </row>
    <row r="783" spans="1:16" x14ac:dyDescent="0.2">
      <c r="A783" t="s">
        <v>1598</v>
      </c>
      <c r="B783">
        <v>8700</v>
      </c>
      <c r="C783">
        <v>4414</v>
      </c>
      <c r="D783">
        <v>50.735632183908038</v>
      </c>
      <c r="E783" t="s">
        <v>74</v>
      </c>
      <c r="F783">
        <v>56</v>
      </c>
      <c r="G783">
        <v>78.821428571428569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t="s">
        <v>2039</v>
      </c>
      <c r="P783" t="s">
        <v>2040</v>
      </c>
    </row>
    <row r="784" spans="1:16" x14ac:dyDescent="0.2">
      <c r="A784" t="s">
        <v>1600</v>
      </c>
      <c r="B784">
        <v>5100</v>
      </c>
      <c r="C784">
        <v>10981</v>
      </c>
      <c r="D784">
        <v>215.31372549019611</v>
      </c>
      <c r="E784" t="s">
        <v>20</v>
      </c>
      <c r="F784">
        <v>161</v>
      </c>
      <c r="G784">
        <v>68.204968944099377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t="s">
        <v>2041</v>
      </c>
      <c r="P784" t="s">
        <v>2049</v>
      </c>
    </row>
    <row r="785" spans="1:16" x14ac:dyDescent="0.2">
      <c r="A785" t="s">
        <v>1602</v>
      </c>
      <c r="B785">
        <v>7400</v>
      </c>
      <c r="C785">
        <v>10451</v>
      </c>
      <c r="D785">
        <v>141.22972972972974</v>
      </c>
      <c r="E785" t="s">
        <v>20</v>
      </c>
      <c r="F785">
        <v>138</v>
      </c>
      <c r="G785">
        <v>75.731884057971016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t="s">
        <v>2035</v>
      </c>
      <c r="P785" t="s">
        <v>2036</v>
      </c>
    </row>
    <row r="786" spans="1:16" x14ac:dyDescent="0.2">
      <c r="A786" t="s">
        <v>1604</v>
      </c>
      <c r="B786">
        <v>88900</v>
      </c>
      <c r="C786">
        <v>102535</v>
      </c>
      <c r="D786">
        <v>115.33745781777279</v>
      </c>
      <c r="E786" t="s">
        <v>20</v>
      </c>
      <c r="F786">
        <v>3308</v>
      </c>
      <c r="G786">
        <v>30.996070133010882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t="s">
        <v>2037</v>
      </c>
      <c r="P786" t="s">
        <v>2038</v>
      </c>
    </row>
    <row r="787" spans="1:16" x14ac:dyDescent="0.2">
      <c r="A787" t="s">
        <v>1606</v>
      </c>
      <c r="B787">
        <v>6700</v>
      </c>
      <c r="C787">
        <v>12939</v>
      </c>
      <c r="D787">
        <v>193.11940298507463</v>
      </c>
      <c r="E787" t="s">
        <v>20</v>
      </c>
      <c r="F787">
        <v>127</v>
      </c>
      <c r="G787">
        <v>101.88188976377953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t="s">
        <v>2041</v>
      </c>
      <c r="P787" t="s">
        <v>2049</v>
      </c>
    </row>
    <row r="788" spans="1:16" x14ac:dyDescent="0.2">
      <c r="A788" t="s">
        <v>1608</v>
      </c>
      <c r="B788">
        <v>1500</v>
      </c>
      <c r="C788">
        <v>10946</v>
      </c>
      <c r="D788">
        <v>729.73333333333335</v>
      </c>
      <c r="E788" t="s">
        <v>20</v>
      </c>
      <c r="F788">
        <v>207</v>
      </c>
      <c r="G788">
        <v>52.879227053140099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t="s">
        <v>2035</v>
      </c>
      <c r="P788" t="s">
        <v>2058</v>
      </c>
    </row>
    <row r="789" spans="1:16" x14ac:dyDescent="0.2">
      <c r="A789" t="s">
        <v>1610</v>
      </c>
      <c r="B789">
        <v>61200</v>
      </c>
      <c r="C789">
        <v>60994</v>
      </c>
      <c r="D789">
        <v>99.66339869281046</v>
      </c>
      <c r="E789" t="s">
        <v>14</v>
      </c>
      <c r="F789">
        <v>859</v>
      </c>
      <c r="G789">
        <v>71.005820721769496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t="s">
        <v>2035</v>
      </c>
      <c r="P789" t="s">
        <v>2036</v>
      </c>
    </row>
    <row r="790" spans="1:16" x14ac:dyDescent="0.2">
      <c r="A790" t="s">
        <v>1612</v>
      </c>
      <c r="B790">
        <v>3600</v>
      </c>
      <c r="C790">
        <v>3174</v>
      </c>
      <c r="D790">
        <v>88.166666666666671</v>
      </c>
      <c r="E790" t="s">
        <v>47</v>
      </c>
      <c r="F790">
        <v>31</v>
      </c>
      <c r="G790">
        <v>102.38709677419355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t="s">
        <v>2041</v>
      </c>
      <c r="P790" t="s">
        <v>2049</v>
      </c>
    </row>
    <row r="791" spans="1:16" x14ac:dyDescent="0.2">
      <c r="A791" t="s">
        <v>1614</v>
      </c>
      <c r="B791">
        <v>9000</v>
      </c>
      <c r="C791">
        <v>3351</v>
      </c>
      <c r="D791">
        <v>37.233333333333334</v>
      </c>
      <c r="E791" t="s">
        <v>14</v>
      </c>
      <c r="F791">
        <v>45</v>
      </c>
      <c r="G791">
        <v>74.466666666666669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t="s">
        <v>2039</v>
      </c>
      <c r="P791" t="s">
        <v>2040</v>
      </c>
    </row>
    <row r="792" spans="1:16" x14ac:dyDescent="0.2">
      <c r="A792" t="s">
        <v>1616</v>
      </c>
      <c r="B792">
        <v>185900</v>
      </c>
      <c r="C792">
        <v>56774</v>
      </c>
      <c r="D792">
        <v>30.540075309306079</v>
      </c>
      <c r="E792" t="s">
        <v>74</v>
      </c>
      <c r="F792">
        <v>1113</v>
      </c>
      <c r="G792">
        <v>51.009883198562441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t="s">
        <v>2039</v>
      </c>
      <c r="P792" t="s">
        <v>2040</v>
      </c>
    </row>
    <row r="793" spans="1:16" x14ac:dyDescent="0.2">
      <c r="A793" t="s">
        <v>1618</v>
      </c>
      <c r="B793">
        <v>2100</v>
      </c>
      <c r="C793">
        <v>540</v>
      </c>
      <c r="D793">
        <v>25.714285714285712</v>
      </c>
      <c r="E793" t="s">
        <v>14</v>
      </c>
      <c r="F793">
        <v>6</v>
      </c>
      <c r="G793">
        <v>90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t="s">
        <v>2033</v>
      </c>
      <c r="P793" t="s">
        <v>2034</v>
      </c>
    </row>
    <row r="794" spans="1:16" x14ac:dyDescent="0.2">
      <c r="A794" t="s">
        <v>1620</v>
      </c>
      <c r="B794">
        <v>2000</v>
      </c>
      <c r="C794">
        <v>680</v>
      </c>
      <c r="D794">
        <v>34</v>
      </c>
      <c r="E794" t="s">
        <v>14</v>
      </c>
      <c r="F794">
        <v>7</v>
      </c>
      <c r="G794">
        <v>97.142857142857139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t="s">
        <v>2039</v>
      </c>
      <c r="P794" t="s">
        <v>2040</v>
      </c>
    </row>
    <row r="795" spans="1:16" x14ac:dyDescent="0.2">
      <c r="A795" t="s">
        <v>1622</v>
      </c>
      <c r="B795">
        <v>1100</v>
      </c>
      <c r="C795">
        <v>13045</v>
      </c>
      <c r="D795">
        <v>1185.909090909091</v>
      </c>
      <c r="E795" t="s">
        <v>20</v>
      </c>
      <c r="F795">
        <v>181</v>
      </c>
      <c r="G795">
        <v>72.071823204419886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t="s">
        <v>2047</v>
      </c>
      <c r="P795" t="s">
        <v>2048</v>
      </c>
    </row>
    <row r="796" spans="1:16" x14ac:dyDescent="0.2">
      <c r="A796" t="s">
        <v>1624</v>
      </c>
      <c r="B796">
        <v>6600</v>
      </c>
      <c r="C796">
        <v>8276</v>
      </c>
      <c r="D796">
        <v>125.39393939393939</v>
      </c>
      <c r="E796" t="s">
        <v>20</v>
      </c>
      <c r="F796">
        <v>110</v>
      </c>
      <c r="G796">
        <v>75.236363636363635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t="s">
        <v>2035</v>
      </c>
      <c r="P796" t="s">
        <v>2036</v>
      </c>
    </row>
    <row r="797" spans="1:16" x14ac:dyDescent="0.2">
      <c r="A797" t="s">
        <v>1626</v>
      </c>
      <c r="B797">
        <v>7100</v>
      </c>
      <c r="C797">
        <v>1022</v>
      </c>
      <c r="D797">
        <v>14.394366197183098</v>
      </c>
      <c r="E797" t="s">
        <v>14</v>
      </c>
      <c r="F797">
        <v>31</v>
      </c>
      <c r="G797">
        <v>32.967741935483872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t="s">
        <v>2041</v>
      </c>
      <c r="P797" t="s">
        <v>2044</v>
      </c>
    </row>
    <row r="798" spans="1:16" x14ac:dyDescent="0.2">
      <c r="A798" t="s">
        <v>1628</v>
      </c>
      <c r="B798">
        <v>7800</v>
      </c>
      <c r="C798">
        <v>4275</v>
      </c>
      <c r="D798">
        <v>54.807692307692314</v>
      </c>
      <c r="E798" t="s">
        <v>14</v>
      </c>
      <c r="F798">
        <v>78</v>
      </c>
      <c r="G798">
        <v>54.807692307692307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t="s">
        <v>2050</v>
      </c>
      <c r="P798" t="s">
        <v>2061</v>
      </c>
    </row>
    <row r="799" spans="1:16" x14ac:dyDescent="0.2">
      <c r="A799" t="s">
        <v>1630</v>
      </c>
      <c r="B799">
        <v>7600</v>
      </c>
      <c r="C799">
        <v>8332</v>
      </c>
      <c r="D799">
        <v>109.63157894736841</v>
      </c>
      <c r="E799" t="s">
        <v>20</v>
      </c>
      <c r="F799">
        <v>185</v>
      </c>
      <c r="G799">
        <v>45.037837837837834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t="s">
        <v>2037</v>
      </c>
      <c r="P799" t="s">
        <v>2038</v>
      </c>
    </row>
    <row r="800" spans="1:16" x14ac:dyDescent="0.2">
      <c r="A800" t="s">
        <v>1632</v>
      </c>
      <c r="B800">
        <v>3400</v>
      </c>
      <c r="C800">
        <v>6408</v>
      </c>
      <c r="D800">
        <v>188.47058823529412</v>
      </c>
      <c r="E800" t="s">
        <v>20</v>
      </c>
      <c r="F800">
        <v>121</v>
      </c>
      <c r="G800">
        <v>52.958677685950413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t="s">
        <v>2039</v>
      </c>
      <c r="P800" t="s">
        <v>2040</v>
      </c>
    </row>
    <row r="801" spans="1:16" x14ac:dyDescent="0.2">
      <c r="A801" t="s">
        <v>1634</v>
      </c>
      <c r="B801">
        <v>84500</v>
      </c>
      <c r="C801">
        <v>73522</v>
      </c>
      <c r="D801">
        <v>87.008284023668637</v>
      </c>
      <c r="E801" t="s">
        <v>14</v>
      </c>
      <c r="F801">
        <v>1225</v>
      </c>
      <c r="G801">
        <v>60.017959183673469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t="s">
        <v>2039</v>
      </c>
      <c r="P801" t="s">
        <v>2040</v>
      </c>
    </row>
    <row r="802" spans="1:16" x14ac:dyDescent="0.2">
      <c r="A802" t="s">
        <v>1636</v>
      </c>
      <c r="B802">
        <v>100</v>
      </c>
      <c r="C802">
        <v>1</v>
      </c>
      <c r="D802">
        <v>1</v>
      </c>
      <c r="E802" t="s">
        <v>14</v>
      </c>
      <c r="F802">
        <v>1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t="s">
        <v>2035</v>
      </c>
      <c r="P802" t="s">
        <v>2036</v>
      </c>
    </row>
    <row r="803" spans="1:16" x14ac:dyDescent="0.2">
      <c r="A803" t="s">
        <v>1638</v>
      </c>
      <c r="B803">
        <v>2300</v>
      </c>
      <c r="C803">
        <v>4667</v>
      </c>
      <c r="D803">
        <v>202.9130434782609</v>
      </c>
      <c r="E803" t="s">
        <v>20</v>
      </c>
      <c r="F803">
        <v>106</v>
      </c>
      <c r="G803">
        <v>44.028301886792455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t="s">
        <v>2054</v>
      </c>
      <c r="P803" t="s">
        <v>2055</v>
      </c>
    </row>
    <row r="804" spans="1:16" x14ac:dyDescent="0.2">
      <c r="A804" t="s">
        <v>1640</v>
      </c>
      <c r="B804">
        <v>6200</v>
      </c>
      <c r="C804">
        <v>12216</v>
      </c>
      <c r="D804">
        <v>197.03225806451613</v>
      </c>
      <c r="E804" t="s">
        <v>20</v>
      </c>
      <c r="F804">
        <v>142</v>
      </c>
      <c r="G804">
        <v>86.028169014084511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t="s">
        <v>2054</v>
      </c>
      <c r="P804" t="s">
        <v>2055</v>
      </c>
    </row>
    <row r="805" spans="1:16" x14ac:dyDescent="0.2">
      <c r="A805" t="s">
        <v>1642</v>
      </c>
      <c r="B805">
        <v>6100</v>
      </c>
      <c r="C805">
        <v>6527</v>
      </c>
      <c r="D805">
        <v>107</v>
      </c>
      <c r="E805" t="s">
        <v>20</v>
      </c>
      <c r="F805">
        <v>233</v>
      </c>
      <c r="G805">
        <v>28.012875536480685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t="s">
        <v>2039</v>
      </c>
      <c r="P805" t="s">
        <v>2040</v>
      </c>
    </row>
    <row r="806" spans="1:16" x14ac:dyDescent="0.2">
      <c r="A806" t="s">
        <v>1644</v>
      </c>
      <c r="B806">
        <v>2600</v>
      </c>
      <c r="C806">
        <v>6987</v>
      </c>
      <c r="D806">
        <v>268.73076923076923</v>
      </c>
      <c r="E806" t="s">
        <v>20</v>
      </c>
      <c r="F806">
        <v>218</v>
      </c>
      <c r="G806">
        <v>32.050458715596328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t="s">
        <v>2035</v>
      </c>
      <c r="P806" t="s">
        <v>2036</v>
      </c>
    </row>
    <row r="807" spans="1:16" x14ac:dyDescent="0.2">
      <c r="A807" t="s">
        <v>1646</v>
      </c>
      <c r="B807">
        <v>9700</v>
      </c>
      <c r="C807">
        <v>4932</v>
      </c>
      <c r="D807">
        <v>50.845360824742272</v>
      </c>
      <c r="E807" t="s">
        <v>14</v>
      </c>
      <c r="F807">
        <v>67</v>
      </c>
      <c r="G807">
        <v>73.611940298507463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t="s">
        <v>2041</v>
      </c>
      <c r="P807" t="s">
        <v>2042</v>
      </c>
    </row>
    <row r="808" spans="1:16" x14ac:dyDescent="0.2">
      <c r="A808" t="s">
        <v>1648</v>
      </c>
      <c r="B808">
        <v>700</v>
      </c>
      <c r="C808">
        <v>8262</v>
      </c>
      <c r="D808">
        <v>1180.2857142857142</v>
      </c>
      <c r="E808" t="s">
        <v>20</v>
      </c>
      <c r="F808">
        <v>76</v>
      </c>
      <c r="G808">
        <v>108.71052631578948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t="s">
        <v>2041</v>
      </c>
      <c r="P808" t="s">
        <v>2044</v>
      </c>
    </row>
    <row r="809" spans="1:16" x14ac:dyDescent="0.2">
      <c r="A809" t="s">
        <v>1650</v>
      </c>
      <c r="B809">
        <v>700</v>
      </c>
      <c r="C809">
        <v>1848</v>
      </c>
      <c r="D809">
        <v>264</v>
      </c>
      <c r="E809" t="s">
        <v>20</v>
      </c>
      <c r="F809">
        <v>43</v>
      </c>
      <c r="G809">
        <v>42.97674418604651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t="s">
        <v>2039</v>
      </c>
      <c r="P809" t="s">
        <v>2040</v>
      </c>
    </row>
    <row r="810" spans="1:16" x14ac:dyDescent="0.2">
      <c r="A810" t="s">
        <v>1652</v>
      </c>
      <c r="B810">
        <v>5200</v>
      </c>
      <c r="C810">
        <v>1583</v>
      </c>
      <c r="D810">
        <v>30.44230769230769</v>
      </c>
      <c r="E810" t="s">
        <v>14</v>
      </c>
      <c r="F810">
        <v>19</v>
      </c>
      <c r="G810">
        <v>83.315789473684205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t="s">
        <v>2033</v>
      </c>
      <c r="P810" t="s">
        <v>2034</v>
      </c>
    </row>
    <row r="811" spans="1:16" x14ac:dyDescent="0.2">
      <c r="A811" t="s">
        <v>1653</v>
      </c>
      <c r="B811">
        <v>140800</v>
      </c>
      <c r="C811">
        <v>88536</v>
      </c>
      <c r="D811">
        <v>62.880681818181813</v>
      </c>
      <c r="E811" t="s">
        <v>14</v>
      </c>
      <c r="F811">
        <v>2108</v>
      </c>
      <c r="G811">
        <v>42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t="s">
        <v>2041</v>
      </c>
      <c r="P811" t="s">
        <v>2042</v>
      </c>
    </row>
    <row r="812" spans="1:16" x14ac:dyDescent="0.2">
      <c r="A812" t="s">
        <v>1655</v>
      </c>
      <c r="B812">
        <v>6400</v>
      </c>
      <c r="C812">
        <v>12360</v>
      </c>
      <c r="D812">
        <v>193.125</v>
      </c>
      <c r="E812" t="s">
        <v>20</v>
      </c>
      <c r="F812">
        <v>221</v>
      </c>
      <c r="G812">
        <v>55.927601809954751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t="s">
        <v>2039</v>
      </c>
      <c r="P812" t="s">
        <v>2040</v>
      </c>
    </row>
    <row r="813" spans="1:16" x14ac:dyDescent="0.2">
      <c r="A813" t="s">
        <v>1657</v>
      </c>
      <c r="B813">
        <v>92500</v>
      </c>
      <c r="C813">
        <v>71320</v>
      </c>
      <c r="D813">
        <v>77.102702702702715</v>
      </c>
      <c r="E813" t="s">
        <v>14</v>
      </c>
      <c r="F813">
        <v>679</v>
      </c>
      <c r="G813">
        <v>105.03681885125184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t="s">
        <v>2050</v>
      </c>
      <c r="P813" t="s">
        <v>2051</v>
      </c>
    </row>
    <row r="814" spans="1:16" x14ac:dyDescent="0.2">
      <c r="A814" t="s">
        <v>1659</v>
      </c>
      <c r="B814">
        <v>59700</v>
      </c>
      <c r="C814">
        <v>134640</v>
      </c>
      <c r="D814">
        <v>225.52763819095478</v>
      </c>
      <c r="E814" t="s">
        <v>20</v>
      </c>
      <c r="F814">
        <v>2805</v>
      </c>
      <c r="G814">
        <v>48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t="s">
        <v>2047</v>
      </c>
      <c r="P814" t="s">
        <v>2048</v>
      </c>
    </row>
    <row r="815" spans="1:16" x14ac:dyDescent="0.2">
      <c r="A815" t="s">
        <v>1661</v>
      </c>
      <c r="B815">
        <v>3200</v>
      </c>
      <c r="C815">
        <v>7661</v>
      </c>
      <c r="D815">
        <v>239.40625</v>
      </c>
      <c r="E815" t="s">
        <v>20</v>
      </c>
      <c r="F815">
        <v>68</v>
      </c>
      <c r="G815">
        <v>112.66176470588235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t="s">
        <v>2050</v>
      </c>
      <c r="P815" t="s">
        <v>2051</v>
      </c>
    </row>
    <row r="816" spans="1:16" x14ac:dyDescent="0.2">
      <c r="A816" t="s">
        <v>1663</v>
      </c>
      <c r="B816">
        <v>3200</v>
      </c>
      <c r="C816">
        <v>2950</v>
      </c>
      <c r="D816">
        <v>92.1875</v>
      </c>
      <c r="E816" t="s">
        <v>14</v>
      </c>
      <c r="F816">
        <v>36</v>
      </c>
      <c r="G816">
        <v>81.944444444444443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t="s">
        <v>2035</v>
      </c>
      <c r="P816" t="s">
        <v>2036</v>
      </c>
    </row>
    <row r="817" spans="1:16" x14ac:dyDescent="0.2">
      <c r="A817" t="s">
        <v>1665</v>
      </c>
      <c r="B817">
        <v>9000</v>
      </c>
      <c r="C817">
        <v>11721</v>
      </c>
      <c r="D817">
        <v>130.23333333333335</v>
      </c>
      <c r="E817" t="s">
        <v>20</v>
      </c>
      <c r="F817">
        <v>183</v>
      </c>
      <c r="G817">
        <v>64.049180327868854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t="s">
        <v>2035</v>
      </c>
      <c r="P817" t="s">
        <v>2036</v>
      </c>
    </row>
    <row r="818" spans="1:16" x14ac:dyDescent="0.2">
      <c r="A818" t="s">
        <v>1667</v>
      </c>
      <c r="B818">
        <v>2300</v>
      </c>
      <c r="C818">
        <v>14150</v>
      </c>
      <c r="D818">
        <v>615.21739130434787</v>
      </c>
      <c r="E818" t="s">
        <v>20</v>
      </c>
      <c r="F818">
        <v>133</v>
      </c>
      <c r="G818">
        <v>106.39097744360902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t="s">
        <v>2039</v>
      </c>
      <c r="P818" t="s">
        <v>2040</v>
      </c>
    </row>
    <row r="819" spans="1:16" x14ac:dyDescent="0.2">
      <c r="A819" t="s">
        <v>1669</v>
      </c>
      <c r="B819">
        <v>51300</v>
      </c>
      <c r="C819">
        <v>189192</v>
      </c>
      <c r="D819">
        <v>368.79532163742692</v>
      </c>
      <c r="E819" t="s">
        <v>20</v>
      </c>
      <c r="F819">
        <v>2489</v>
      </c>
      <c r="G819">
        <v>76.011249497790274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t="s">
        <v>2047</v>
      </c>
      <c r="P819" t="s">
        <v>2048</v>
      </c>
    </row>
    <row r="820" spans="1:16" x14ac:dyDescent="0.2">
      <c r="A820" t="s">
        <v>1670</v>
      </c>
      <c r="B820">
        <v>700</v>
      </c>
      <c r="C820">
        <v>7664</v>
      </c>
      <c r="D820">
        <v>1094.8571428571429</v>
      </c>
      <c r="E820" t="s">
        <v>20</v>
      </c>
      <c r="F820">
        <v>69</v>
      </c>
      <c r="G820">
        <v>111.07246376811594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t="s">
        <v>2039</v>
      </c>
      <c r="P820" t="s">
        <v>2040</v>
      </c>
    </row>
    <row r="821" spans="1:16" x14ac:dyDescent="0.2">
      <c r="A821" t="s">
        <v>1672</v>
      </c>
      <c r="B821">
        <v>8900</v>
      </c>
      <c r="C821">
        <v>4509</v>
      </c>
      <c r="D821">
        <v>50.662921348314605</v>
      </c>
      <c r="E821" t="s">
        <v>14</v>
      </c>
      <c r="F821">
        <v>47</v>
      </c>
      <c r="G821">
        <v>95.936170212765958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t="s">
        <v>2050</v>
      </c>
      <c r="P821" t="s">
        <v>2051</v>
      </c>
    </row>
    <row r="822" spans="1:16" x14ac:dyDescent="0.2">
      <c r="A822" t="s">
        <v>1674</v>
      </c>
      <c r="B822">
        <v>1500</v>
      </c>
      <c r="C822">
        <v>12009</v>
      </c>
      <c r="D822">
        <v>800.6</v>
      </c>
      <c r="E822" t="s">
        <v>20</v>
      </c>
      <c r="F822">
        <v>279</v>
      </c>
      <c r="G822">
        <v>43.043010752688176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t="s">
        <v>2035</v>
      </c>
      <c r="P822" t="s">
        <v>2036</v>
      </c>
    </row>
    <row r="823" spans="1:16" x14ac:dyDescent="0.2">
      <c r="A823" t="s">
        <v>1676</v>
      </c>
      <c r="B823">
        <v>4900</v>
      </c>
      <c r="C823">
        <v>14273</v>
      </c>
      <c r="D823">
        <v>291.28571428571428</v>
      </c>
      <c r="E823" t="s">
        <v>20</v>
      </c>
      <c r="F823">
        <v>210</v>
      </c>
      <c r="G823">
        <v>67.966666666666669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t="s">
        <v>2041</v>
      </c>
      <c r="P823" t="s">
        <v>2042</v>
      </c>
    </row>
    <row r="824" spans="1:16" x14ac:dyDescent="0.2">
      <c r="A824" t="s">
        <v>1678</v>
      </c>
      <c r="B824">
        <v>54000</v>
      </c>
      <c r="C824">
        <v>188982</v>
      </c>
      <c r="D824">
        <v>349.9666666666667</v>
      </c>
      <c r="E824" t="s">
        <v>20</v>
      </c>
      <c r="F824">
        <v>2100</v>
      </c>
      <c r="G824">
        <v>89.991428571428571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t="s">
        <v>2035</v>
      </c>
      <c r="P824" t="s">
        <v>2036</v>
      </c>
    </row>
    <row r="825" spans="1:16" x14ac:dyDescent="0.2">
      <c r="A825" t="s">
        <v>1680</v>
      </c>
      <c r="B825">
        <v>4100</v>
      </c>
      <c r="C825">
        <v>14640</v>
      </c>
      <c r="D825">
        <v>357.07317073170731</v>
      </c>
      <c r="E825" t="s">
        <v>20</v>
      </c>
      <c r="F825">
        <v>252</v>
      </c>
      <c r="G825">
        <v>58.095238095238095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t="s">
        <v>2035</v>
      </c>
      <c r="P825" t="s">
        <v>2036</v>
      </c>
    </row>
    <row r="826" spans="1:16" x14ac:dyDescent="0.2">
      <c r="A826" t="s">
        <v>1682</v>
      </c>
      <c r="B826">
        <v>85000</v>
      </c>
      <c r="C826">
        <v>107516</v>
      </c>
      <c r="D826">
        <v>126.48941176470588</v>
      </c>
      <c r="E826" t="s">
        <v>20</v>
      </c>
      <c r="F826">
        <v>1280</v>
      </c>
      <c r="G826">
        <v>83.996875000000003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t="s">
        <v>2047</v>
      </c>
      <c r="P826" t="s">
        <v>2048</v>
      </c>
    </row>
    <row r="827" spans="1:16" x14ac:dyDescent="0.2">
      <c r="A827" t="s">
        <v>1684</v>
      </c>
      <c r="B827">
        <v>3600</v>
      </c>
      <c r="C827">
        <v>13950</v>
      </c>
      <c r="D827">
        <v>387.5</v>
      </c>
      <c r="E827" t="s">
        <v>20</v>
      </c>
      <c r="F827">
        <v>157</v>
      </c>
      <c r="G827">
        <v>88.853503184713375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t="s">
        <v>2041</v>
      </c>
      <c r="P827" t="s">
        <v>2052</v>
      </c>
    </row>
    <row r="828" spans="1:16" x14ac:dyDescent="0.2">
      <c r="A828" t="s">
        <v>1686</v>
      </c>
      <c r="B828">
        <v>2800</v>
      </c>
      <c r="C828">
        <v>12797</v>
      </c>
      <c r="D828">
        <v>457.03571428571428</v>
      </c>
      <c r="E828" t="s">
        <v>20</v>
      </c>
      <c r="F828">
        <v>194</v>
      </c>
      <c r="G828">
        <v>65.963917525773198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t="s">
        <v>2039</v>
      </c>
      <c r="P828" t="s">
        <v>2040</v>
      </c>
    </row>
    <row r="829" spans="1:16" x14ac:dyDescent="0.2">
      <c r="A829" t="s">
        <v>1688</v>
      </c>
      <c r="B829">
        <v>2300</v>
      </c>
      <c r="C829">
        <v>6134</v>
      </c>
      <c r="D829">
        <v>266.69565217391306</v>
      </c>
      <c r="E829" t="s">
        <v>20</v>
      </c>
      <c r="F829">
        <v>82</v>
      </c>
      <c r="G829">
        <v>74.804878048780495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t="s">
        <v>2041</v>
      </c>
      <c r="P829" t="s">
        <v>2044</v>
      </c>
    </row>
    <row r="830" spans="1:16" x14ac:dyDescent="0.2">
      <c r="A830" t="s">
        <v>1690</v>
      </c>
      <c r="B830">
        <v>7100</v>
      </c>
      <c r="C830">
        <v>4899</v>
      </c>
      <c r="D830">
        <v>69</v>
      </c>
      <c r="E830" t="s">
        <v>14</v>
      </c>
      <c r="F830">
        <v>70</v>
      </c>
      <c r="G830">
        <v>69.98571428571428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t="s">
        <v>2039</v>
      </c>
      <c r="P830" t="s">
        <v>2040</v>
      </c>
    </row>
    <row r="831" spans="1:16" x14ac:dyDescent="0.2">
      <c r="A831" t="s">
        <v>1692</v>
      </c>
      <c r="B831">
        <v>9600</v>
      </c>
      <c r="C831">
        <v>4929</v>
      </c>
      <c r="D831">
        <v>51.34375</v>
      </c>
      <c r="E831" t="s">
        <v>14</v>
      </c>
      <c r="F831">
        <v>154</v>
      </c>
      <c r="G831">
        <v>32.006493506493506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t="s">
        <v>2039</v>
      </c>
      <c r="P831" t="s">
        <v>2040</v>
      </c>
    </row>
    <row r="832" spans="1:16" x14ac:dyDescent="0.2">
      <c r="A832" t="s">
        <v>1694</v>
      </c>
      <c r="B832">
        <v>121600</v>
      </c>
      <c r="C832">
        <v>1424</v>
      </c>
      <c r="D832">
        <v>1.1710526315789473</v>
      </c>
      <c r="E832" t="s">
        <v>14</v>
      </c>
      <c r="F832">
        <v>22</v>
      </c>
      <c r="G832">
        <v>64.727272727272734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t="s">
        <v>2039</v>
      </c>
      <c r="P832" t="s">
        <v>2040</v>
      </c>
    </row>
    <row r="833" spans="1:16" x14ac:dyDescent="0.2">
      <c r="A833" t="s">
        <v>1696</v>
      </c>
      <c r="B833">
        <v>97100</v>
      </c>
      <c r="C833">
        <v>105817</v>
      </c>
      <c r="D833">
        <v>108.97734294541709</v>
      </c>
      <c r="E833" t="s">
        <v>20</v>
      </c>
      <c r="F833">
        <v>4233</v>
      </c>
      <c r="G833">
        <v>24.998110087408456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t="s">
        <v>2054</v>
      </c>
      <c r="P833" t="s">
        <v>2055</v>
      </c>
    </row>
    <row r="834" spans="1:16" x14ac:dyDescent="0.2">
      <c r="A834" t="s">
        <v>1698</v>
      </c>
      <c r="B834">
        <v>43200</v>
      </c>
      <c r="C834">
        <v>136156</v>
      </c>
      <c r="D834">
        <v>315.17592592592592</v>
      </c>
      <c r="E834" t="s">
        <v>20</v>
      </c>
      <c r="F834">
        <v>1297</v>
      </c>
      <c r="G834">
        <v>104.97764070932922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t="s">
        <v>2047</v>
      </c>
      <c r="P834" t="s">
        <v>2059</v>
      </c>
    </row>
    <row r="835" spans="1:16" x14ac:dyDescent="0.2">
      <c r="A835" t="s">
        <v>1700</v>
      </c>
      <c r="B835">
        <v>6800</v>
      </c>
      <c r="C835">
        <v>10723</v>
      </c>
      <c r="D835">
        <v>157.69117647058823</v>
      </c>
      <c r="E835" t="s">
        <v>20</v>
      </c>
      <c r="F835">
        <v>165</v>
      </c>
      <c r="G835">
        <v>64.987878787878785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t="s">
        <v>2047</v>
      </c>
      <c r="P835" t="s">
        <v>2059</v>
      </c>
    </row>
    <row r="836" spans="1:16" x14ac:dyDescent="0.2">
      <c r="A836" t="s">
        <v>1702</v>
      </c>
      <c r="B836">
        <v>7300</v>
      </c>
      <c r="C836">
        <v>11228</v>
      </c>
      <c r="D836">
        <v>153.8082191780822</v>
      </c>
      <c r="E836" t="s">
        <v>20</v>
      </c>
      <c r="F836">
        <v>119</v>
      </c>
      <c r="G836">
        <v>94.352941176470594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t="s">
        <v>2039</v>
      </c>
      <c r="P836" t="s">
        <v>2040</v>
      </c>
    </row>
    <row r="837" spans="1:16" x14ac:dyDescent="0.2">
      <c r="A837" t="s">
        <v>1704</v>
      </c>
      <c r="B837">
        <v>86200</v>
      </c>
      <c r="C837">
        <v>77355</v>
      </c>
      <c r="D837">
        <v>89.738979118329468</v>
      </c>
      <c r="E837" t="s">
        <v>14</v>
      </c>
      <c r="F837">
        <v>1758</v>
      </c>
      <c r="G837">
        <v>44.001706484641637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t="s">
        <v>2037</v>
      </c>
      <c r="P837" t="s">
        <v>2038</v>
      </c>
    </row>
    <row r="838" spans="1:16" x14ac:dyDescent="0.2">
      <c r="A838" t="s">
        <v>1706</v>
      </c>
      <c r="B838">
        <v>8100</v>
      </c>
      <c r="C838">
        <v>6086</v>
      </c>
      <c r="D838">
        <v>75.135802469135797</v>
      </c>
      <c r="E838" t="s">
        <v>14</v>
      </c>
      <c r="F838">
        <v>94</v>
      </c>
      <c r="G838">
        <v>64.744680851063833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t="s">
        <v>2035</v>
      </c>
      <c r="P838" t="s">
        <v>2045</v>
      </c>
    </row>
    <row r="839" spans="1:16" x14ac:dyDescent="0.2">
      <c r="A839" t="s">
        <v>1708</v>
      </c>
      <c r="B839">
        <v>17700</v>
      </c>
      <c r="C839">
        <v>150960</v>
      </c>
      <c r="D839">
        <v>852.88135593220341</v>
      </c>
      <c r="E839" t="s">
        <v>20</v>
      </c>
      <c r="F839">
        <v>1797</v>
      </c>
      <c r="G839">
        <v>84.00667779632721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t="s">
        <v>2035</v>
      </c>
      <c r="P839" t="s">
        <v>2058</v>
      </c>
    </row>
    <row r="840" spans="1:16" x14ac:dyDescent="0.2">
      <c r="A840" t="s">
        <v>1710</v>
      </c>
      <c r="B840">
        <v>6400</v>
      </c>
      <c r="C840">
        <v>8890</v>
      </c>
      <c r="D840">
        <v>138.90625</v>
      </c>
      <c r="E840" t="s">
        <v>20</v>
      </c>
      <c r="F840">
        <v>261</v>
      </c>
      <c r="G840">
        <v>34.061302681992338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t="s">
        <v>2039</v>
      </c>
      <c r="P840" t="s">
        <v>2040</v>
      </c>
    </row>
    <row r="841" spans="1:16" x14ac:dyDescent="0.2">
      <c r="A841" t="s">
        <v>1712</v>
      </c>
      <c r="B841">
        <v>7700</v>
      </c>
      <c r="C841">
        <v>14644</v>
      </c>
      <c r="D841">
        <v>190.18181818181819</v>
      </c>
      <c r="E841" t="s">
        <v>20</v>
      </c>
      <c r="F841">
        <v>157</v>
      </c>
      <c r="G841">
        <v>93.273885350318466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t="s">
        <v>2041</v>
      </c>
      <c r="P841" t="s">
        <v>2042</v>
      </c>
    </row>
    <row r="842" spans="1:16" x14ac:dyDescent="0.2">
      <c r="A842" t="s">
        <v>1714</v>
      </c>
      <c r="B842">
        <v>116300</v>
      </c>
      <c r="C842">
        <v>116583</v>
      </c>
      <c r="D842">
        <v>100.24333619948409</v>
      </c>
      <c r="E842" t="s">
        <v>20</v>
      </c>
      <c r="F842">
        <v>3533</v>
      </c>
      <c r="G842">
        <v>32.998301726577978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t="s">
        <v>2039</v>
      </c>
      <c r="P842" t="s">
        <v>2040</v>
      </c>
    </row>
    <row r="843" spans="1:16" x14ac:dyDescent="0.2">
      <c r="A843" t="s">
        <v>1716</v>
      </c>
      <c r="B843">
        <v>9100</v>
      </c>
      <c r="C843">
        <v>12991</v>
      </c>
      <c r="D843">
        <v>142.75824175824175</v>
      </c>
      <c r="E843" t="s">
        <v>20</v>
      </c>
      <c r="F843">
        <v>155</v>
      </c>
      <c r="G843">
        <v>83.812903225806451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t="s">
        <v>2037</v>
      </c>
      <c r="P843" t="s">
        <v>2038</v>
      </c>
    </row>
    <row r="844" spans="1:16" x14ac:dyDescent="0.2">
      <c r="A844" t="s">
        <v>1718</v>
      </c>
      <c r="B844">
        <v>1500</v>
      </c>
      <c r="C844">
        <v>8447</v>
      </c>
      <c r="D844">
        <v>563.13333333333333</v>
      </c>
      <c r="E844" t="s">
        <v>20</v>
      </c>
      <c r="F844">
        <v>132</v>
      </c>
      <c r="G844">
        <v>63.992424242424242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t="s">
        <v>2037</v>
      </c>
      <c r="P844" t="s">
        <v>2046</v>
      </c>
    </row>
    <row r="845" spans="1:16" x14ac:dyDescent="0.2">
      <c r="A845" t="s">
        <v>1720</v>
      </c>
      <c r="B845">
        <v>8800</v>
      </c>
      <c r="C845">
        <v>2703</v>
      </c>
      <c r="D845">
        <v>30.715909090909086</v>
      </c>
      <c r="E845" t="s">
        <v>14</v>
      </c>
      <c r="F845">
        <v>33</v>
      </c>
      <c r="G845">
        <v>81.909090909090907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t="s">
        <v>2054</v>
      </c>
      <c r="P845" t="s">
        <v>2055</v>
      </c>
    </row>
    <row r="846" spans="1:16" x14ac:dyDescent="0.2">
      <c r="A846" t="s">
        <v>1722</v>
      </c>
      <c r="B846">
        <v>8800</v>
      </c>
      <c r="C846">
        <v>8747</v>
      </c>
      <c r="D846">
        <v>99.39772727272728</v>
      </c>
      <c r="E846" t="s">
        <v>74</v>
      </c>
      <c r="F846">
        <v>94</v>
      </c>
      <c r="G846">
        <v>93.053191489361708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t="s">
        <v>2041</v>
      </c>
      <c r="P846" t="s">
        <v>2042</v>
      </c>
    </row>
    <row r="847" spans="1:16" x14ac:dyDescent="0.2">
      <c r="A847" t="s">
        <v>1724</v>
      </c>
      <c r="B847">
        <v>69900</v>
      </c>
      <c r="C847">
        <v>138087</v>
      </c>
      <c r="D847">
        <v>197.54935622317598</v>
      </c>
      <c r="E847" t="s">
        <v>20</v>
      </c>
      <c r="F847">
        <v>1354</v>
      </c>
      <c r="G847">
        <v>101.98449039881831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t="s">
        <v>2037</v>
      </c>
      <c r="P847" t="s">
        <v>2038</v>
      </c>
    </row>
    <row r="848" spans="1:16" x14ac:dyDescent="0.2">
      <c r="A848" t="s">
        <v>1726</v>
      </c>
      <c r="B848">
        <v>1000</v>
      </c>
      <c r="C848">
        <v>5085</v>
      </c>
      <c r="D848">
        <v>508.5</v>
      </c>
      <c r="E848" t="s">
        <v>20</v>
      </c>
      <c r="F848">
        <v>48</v>
      </c>
      <c r="G848">
        <v>105.9375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t="s">
        <v>2037</v>
      </c>
      <c r="P848" t="s">
        <v>2038</v>
      </c>
    </row>
    <row r="849" spans="1:16" x14ac:dyDescent="0.2">
      <c r="A849" t="s">
        <v>1728</v>
      </c>
      <c r="B849">
        <v>4700</v>
      </c>
      <c r="C849">
        <v>11174</v>
      </c>
      <c r="D849">
        <v>237.74468085106383</v>
      </c>
      <c r="E849" t="s">
        <v>20</v>
      </c>
      <c r="F849">
        <v>110</v>
      </c>
      <c r="G849">
        <v>101.58181818181818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t="s">
        <v>2033</v>
      </c>
      <c r="P849" t="s">
        <v>2034</v>
      </c>
    </row>
    <row r="850" spans="1:16" x14ac:dyDescent="0.2">
      <c r="A850" t="s">
        <v>1730</v>
      </c>
      <c r="B850">
        <v>3200</v>
      </c>
      <c r="C850">
        <v>10831</v>
      </c>
      <c r="D850">
        <v>338.46875</v>
      </c>
      <c r="E850" t="s">
        <v>20</v>
      </c>
      <c r="F850">
        <v>172</v>
      </c>
      <c r="G850">
        <v>62.970930232558139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t="s">
        <v>2041</v>
      </c>
      <c r="P850" t="s">
        <v>2044</v>
      </c>
    </row>
    <row r="851" spans="1:16" x14ac:dyDescent="0.2">
      <c r="A851" t="s">
        <v>1732</v>
      </c>
      <c r="B851">
        <v>6700</v>
      </c>
      <c r="C851">
        <v>8917</v>
      </c>
      <c r="D851">
        <v>133.08955223880596</v>
      </c>
      <c r="E851" t="s">
        <v>20</v>
      </c>
      <c r="F851">
        <v>307</v>
      </c>
      <c r="G851">
        <v>29.045602605863191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t="s">
        <v>2035</v>
      </c>
      <c r="P851" t="s">
        <v>2045</v>
      </c>
    </row>
    <row r="852" spans="1:16" x14ac:dyDescent="0.2">
      <c r="A852" t="s">
        <v>1734</v>
      </c>
      <c r="B852">
        <v>100</v>
      </c>
      <c r="C852">
        <v>1</v>
      </c>
      <c r="D852">
        <v>1</v>
      </c>
      <c r="E852" t="s">
        <v>14</v>
      </c>
      <c r="F852">
        <v>1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t="s">
        <v>2035</v>
      </c>
      <c r="P852" t="s">
        <v>2036</v>
      </c>
    </row>
    <row r="853" spans="1:16" x14ac:dyDescent="0.2">
      <c r="A853" t="s">
        <v>1736</v>
      </c>
      <c r="B853">
        <v>6000</v>
      </c>
      <c r="C853">
        <v>12468</v>
      </c>
      <c r="D853">
        <v>207.79999999999998</v>
      </c>
      <c r="E853" t="s">
        <v>20</v>
      </c>
      <c r="F853">
        <v>160</v>
      </c>
      <c r="G853">
        <v>77.924999999999997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t="s">
        <v>2035</v>
      </c>
      <c r="P853" t="s">
        <v>2043</v>
      </c>
    </row>
    <row r="854" spans="1:16" x14ac:dyDescent="0.2">
      <c r="A854" t="s">
        <v>1738</v>
      </c>
      <c r="B854">
        <v>4900</v>
      </c>
      <c r="C854">
        <v>2505</v>
      </c>
      <c r="D854">
        <v>51.122448979591837</v>
      </c>
      <c r="E854" t="s">
        <v>14</v>
      </c>
      <c r="F854">
        <v>31</v>
      </c>
      <c r="G854">
        <v>80.806451612903231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t="s">
        <v>2050</v>
      </c>
      <c r="P854" t="s">
        <v>2051</v>
      </c>
    </row>
    <row r="855" spans="1:16" x14ac:dyDescent="0.2">
      <c r="A855" t="s">
        <v>1740</v>
      </c>
      <c r="B855">
        <v>17100</v>
      </c>
      <c r="C855">
        <v>111502</v>
      </c>
      <c r="D855">
        <v>652.05847953216369</v>
      </c>
      <c r="E855" t="s">
        <v>20</v>
      </c>
      <c r="F855">
        <v>1467</v>
      </c>
      <c r="G855">
        <v>76.006816632583508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t="s">
        <v>2035</v>
      </c>
      <c r="P855" t="s">
        <v>2045</v>
      </c>
    </row>
    <row r="856" spans="1:16" x14ac:dyDescent="0.2">
      <c r="A856" t="s">
        <v>1742</v>
      </c>
      <c r="B856">
        <v>171000</v>
      </c>
      <c r="C856">
        <v>194309</v>
      </c>
      <c r="D856">
        <v>113.63099415204678</v>
      </c>
      <c r="E856" t="s">
        <v>20</v>
      </c>
      <c r="F856">
        <v>2662</v>
      </c>
      <c r="G856">
        <v>72.993613824192337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t="s">
        <v>2047</v>
      </c>
      <c r="P856" t="s">
        <v>2053</v>
      </c>
    </row>
    <row r="857" spans="1:16" x14ac:dyDescent="0.2">
      <c r="A857" t="s">
        <v>1744</v>
      </c>
      <c r="B857">
        <v>23400</v>
      </c>
      <c r="C857">
        <v>23956</v>
      </c>
      <c r="D857">
        <v>102.37606837606839</v>
      </c>
      <c r="E857" t="s">
        <v>20</v>
      </c>
      <c r="F857">
        <v>452</v>
      </c>
      <c r="G857">
        <v>53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t="s">
        <v>2039</v>
      </c>
      <c r="P857" t="s">
        <v>2040</v>
      </c>
    </row>
    <row r="858" spans="1:16" x14ac:dyDescent="0.2">
      <c r="A858" t="s">
        <v>1745</v>
      </c>
      <c r="B858">
        <v>2400</v>
      </c>
      <c r="C858">
        <v>8558</v>
      </c>
      <c r="D858">
        <v>356.58333333333331</v>
      </c>
      <c r="E858" t="s">
        <v>20</v>
      </c>
      <c r="F858">
        <v>158</v>
      </c>
      <c r="G858">
        <v>54.164556962025316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t="s">
        <v>2033</v>
      </c>
      <c r="P858" t="s">
        <v>2034</v>
      </c>
    </row>
    <row r="859" spans="1:16" x14ac:dyDescent="0.2">
      <c r="A859" t="s">
        <v>1747</v>
      </c>
      <c r="B859">
        <v>5300</v>
      </c>
      <c r="C859">
        <v>7413</v>
      </c>
      <c r="D859">
        <v>139.86792452830187</v>
      </c>
      <c r="E859" t="s">
        <v>20</v>
      </c>
      <c r="F859">
        <v>225</v>
      </c>
      <c r="G859">
        <v>32.946666666666665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t="s">
        <v>2041</v>
      </c>
      <c r="P859" t="s">
        <v>2052</v>
      </c>
    </row>
    <row r="860" spans="1:16" x14ac:dyDescent="0.2">
      <c r="A860" t="s">
        <v>1749</v>
      </c>
      <c r="B860">
        <v>4000</v>
      </c>
      <c r="C860">
        <v>2778</v>
      </c>
      <c r="D860">
        <v>69.45</v>
      </c>
      <c r="E860" t="s">
        <v>14</v>
      </c>
      <c r="F860">
        <v>35</v>
      </c>
      <c r="G860">
        <v>79.371428571428567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t="s">
        <v>2033</v>
      </c>
      <c r="P860" t="s">
        <v>2034</v>
      </c>
    </row>
    <row r="861" spans="1:16" x14ac:dyDescent="0.2">
      <c r="A861" t="s">
        <v>1751</v>
      </c>
      <c r="B861">
        <v>7300</v>
      </c>
      <c r="C861">
        <v>2594</v>
      </c>
      <c r="D861">
        <v>35.534246575342465</v>
      </c>
      <c r="E861" t="s">
        <v>14</v>
      </c>
      <c r="F861">
        <v>63</v>
      </c>
      <c r="G861">
        <v>41.174603174603178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t="s">
        <v>2039</v>
      </c>
      <c r="P861" t="s">
        <v>2040</v>
      </c>
    </row>
    <row r="862" spans="1:16" x14ac:dyDescent="0.2">
      <c r="A862" t="s">
        <v>1753</v>
      </c>
      <c r="B862">
        <v>2000</v>
      </c>
      <c r="C862">
        <v>5033</v>
      </c>
      <c r="D862">
        <v>251.65</v>
      </c>
      <c r="E862" t="s">
        <v>20</v>
      </c>
      <c r="F862">
        <v>65</v>
      </c>
      <c r="G862">
        <v>77.430769230769229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t="s">
        <v>2037</v>
      </c>
      <c r="P862" t="s">
        <v>2046</v>
      </c>
    </row>
    <row r="863" spans="1:16" x14ac:dyDescent="0.2">
      <c r="A863" t="s">
        <v>1755</v>
      </c>
      <c r="B863">
        <v>8800</v>
      </c>
      <c r="C863">
        <v>9317</v>
      </c>
      <c r="D863">
        <v>105.87500000000001</v>
      </c>
      <c r="E863" t="s">
        <v>20</v>
      </c>
      <c r="F863">
        <v>163</v>
      </c>
      <c r="G863">
        <v>57.159509202453989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t="s">
        <v>2039</v>
      </c>
      <c r="P863" t="s">
        <v>2040</v>
      </c>
    </row>
    <row r="864" spans="1:16" x14ac:dyDescent="0.2">
      <c r="A864" t="s">
        <v>1757</v>
      </c>
      <c r="B864">
        <v>3500</v>
      </c>
      <c r="C864">
        <v>6560</v>
      </c>
      <c r="D864">
        <v>187.42857142857144</v>
      </c>
      <c r="E864" t="s">
        <v>20</v>
      </c>
      <c r="F864">
        <v>85</v>
      </c>
      <c r="G864">
        <v>77.17647058823529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t="s">
        <v>2039</v>
      </c>
      <c r="P864" t="s">
        <v>2040</v>
      </c>
    </row>
    <row r="865" spans="1:16" x14ac:dyDescent="0.2">
      <c r="A865" t="s">
        <v>1759</v>
      </c>
      <c r="B865">
        <v>1400</v>
      </c>
      <c r="C865">
        <v>5415</v>
      </c>
      <c r="D865">
        <v>386.78571428571428</v>
      </c>
      <c r="E865" t="s">
        <v>20</v>
      </c>
      <c r="F865">
        <v>217</v>
      </c>
      <c r="G865">
        <v>24.953917050691246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t="s">
        <v>2041</v>
      </c>
      <c r="P865" t="s">
        <v>2060</v>
      </c>
    </row>
    <row r="866" spans="1:16" x14ac:dyDescent="0.2">
      <c r="A866" t="s">
        <v>1761</v>
      </c>
      <c r="B866">
        <v>4200</v>
      </c>
      <c r="C866">
        <v>14577</v>
      </c>
      <c r="D866">
        <v>347.07142857142856</v>
      </c>
      <c r="E866" t="s">
        <v>20</v>
      </c>
      <c r="F866">
        <v>150</v>
      </c>
      <c r="G866">
        <v>97.18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t="s">
        <v>2041</v>
      </c>
      <c r="P866" t="s">
        <v>2052</v>
      </c>
    </row>
    <row r="867" spans="1:16" x14ac:dyDescent="0.2">
      <c r="A867" t="s">
        <v>1763</v>
      </c>
      <c r="B867">
        <v>81000</v>
      </c>
      <c r="C867">
        <v>150515</v>
      </c>
      <c r="D867">
        <v>185.82098765432099</v>
      </c>
      <c r="E867" t="s">
        <v>20</v>
      </c>
      <c r="F867">
        <v>3272</v>
      </c>
      <c r="G867">
        <v>46.000916870415651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t="s">
        <v>2039</v>
      </c>
      <c r="P867" t="s">
        <v>2040</v>
      </c>
    </row>
    <row r="868" spans="1:16" x14ac:dyDescent="0.2">
      <c r="A868" t="s">
        <v>1765</v>
      </c>
      <c r="B868">
        <v>182800</v>
      </c>
      <c r="C868">
        <v>79045</v>
      </c>
      <c r="D868">
        <v>43.241247264770237</v>
      </c>
      <c r="E868" t="s">
        <v>74</v>
      </c>
      <c r="F868">
        <v>898</v>
      </c>
      <c r="G868">
        <v>88.023385300668153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t="s">
        <v>2054</v>
      </c>
      <c r="P868" t="s">
        <v>2055</v>
      </c>
    </row>
    <row r="869" spans="1:16" x14ac:dyDescent="0.2">
      <c r="A869" t="s">
        <v>1767</v>
      </c>
      <c r="B869">
        <v>4800</v>
      </c>
      <c r="C869">
        <v>7797</v>
      </c>
      <c r="D869">
        <v>162.4375</v>
      </c>
      <c r="E869" t="s">
        <v>20</v>
      </c>
      <c r="F869">
        <v>300</v>
      </c>
      <c r="G869">
        <v>25.99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t="s">
        <v>2033</v>
      </c>
      <c r="P869" t="s">
        <v>2034</v>
      </c>
    </row>
    <row r="870" spans="1:16" x14ac:dyDescent="0.2">
      <c r="A870" t="s">
        <v>1769</v>
      </c>
      <c r="B870">
        <v>7000</v>
      </c>
      <c r="C870">
        <v>12939</v>
      </c>
      <c r="D870">
        <v>184.84285714285716</v>
      </c>
      <c r="E870" t="s">
        <v>20</v>
      </c>
      <c r="F870">
        <v>126</v>
      </c>
      <c r="G870">
        <v>102.69047619047619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t="s">
        <v>2039</v>
      </c>
      <c r="P870" t="s">
        <v>2040</v>
      </c>
    </row>
    <row r="871" spans="1:16" x14ac:dyDescent="0.2">
      <c r="A871" t="s">
        <v>1771</v>
      </c>
      <c r="B871">
        <v>161900</v>
      </c>
      <c r="C871">
        <v>38376</v>
      </c>
      <c r="D871">
        <v>23.703520691785052</v>
      </c>
      <c r="E871" t="s">
        <v>14</v>
      </c>
      <c r="F871">
        <v>526</v>
      </c>
      <c r="G871">
        <v>72.958174904942965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t="s">
        <v>2041</v>
      </c>
      <c r="P871" t="s">
        <v>2044</v>
      </c>
    </row>
    <row r="872" spans="1:16" x14ac:dyDescent="0.2">
      <c r="A872" t="s">
        <v>1773</v>
      </c>
      <c r="B872">
        <v>7700</v>
      </c>
      <c r="C872">
        <v>6920</v>
      </c>
      <c r="D872">
        <v>89.870129870129873</v>
      </c>
      <c r="E872" t="s">
        <v>14</v>
      </c>
      <c r="F872">
        <v>121</v>
      </c>
      <c r="G872">
        <v>57.190082644628099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t="s">
        <v>2039</v>
      </c>
      <c r="P872" t="s">
        <v>2040</v>
      </c>
    </row>
    <row r="873" spans="1:16" x14ac:dyDescent="0.2">
      <c r="A873" t="s">
        <v>1775</v>
      </c>
      <c r="B873">
        <v>71500</v>
      </c>
      <c r="C873">
        <v>194912</v>
      </c>
      <c r="D873">
        <v>272.6041958041958</v>
      </c>
      <c r="E873" t="s">
        <v>20</v>
      </c>
      <c r="F873">
        <v>2320</v>
      </c>
      <c r="G873">
        <v>84.013793103448279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t="s">
        <v>2039</v>
      </c>
      <c r="P873" t="s">
        <v>2040</v>
      </c>
    </row>
    <row r="874" spans="1:16" x14ac:dyDescent="0.2">
      <c r="A874" t="s">
        <v>1777</v>
      </c>
      <c r="B874">
        <v>4700</v>
      </c>
      <c r="C874">
        <v>7992</v>
      </c>
      <c r="D874">
        <v>170.04255319148936</v>
      </c>
      <c r="E874" t="s">
        <v>20</v>
      </c>
      <c r="F874">
        <v>81</v>
      </c>
      <c r="G874">
        <v>98.666666666666671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t="s">
        <v>2041</v>
      </c>
      <c r="P874" t="s">
        <v>2063</v>
      </c>
    </row>
    <row r="875" spans="1:16" x14ac:dyDescent="0.2">
      <c r="A875" t="s">
        <v>1779</v>
      </c>
      <c r="B875">
        <v>42100</v>
      </c>
      <c r="C875">
        <v>79268</v>
      </c>
      <c r="D875">
        <v>188.28503562945369</v>
      </c>
      <c r="E875" t="s">
        <v>20</v>
      </c>
      <c r="F875">
        <v>1887</v>
      </c>
      <c r="G875">
        <v>42.007419183889773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t="s">
        <v>2054</v>
      </c>
      <c r="P875" t="s">
        <v>2055</v>
      </c>
    </row>
    <row r="876" spans="1:16" x14ac:dyDescent="0.2">
      <c r="A876" t="s">
        <v>1781</v>
      </c>
      <c r="B876">
        <v>40200</v>
      </c>
      <c r="C876">
        <v>139468</v>
      </c>
      <c r="D876">
        <v>346.93532338308455</v>
      </c>
      <c r="E876" t="s">
        <v>20</v>
      </c>
      <c r="F876">
        <v>4358</v>
      </c>
      <c r="G876">
        <v>32.002753556677376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t="s">
        <v>2054</v>
      </c>
      <c r="P876" t="s">
        <v>2055</v>
      </c>
    </row>
    <row r="877" spans="1:16" x14ac:dyDescent="0.2">
      <c r="A877" t="s">
        <v>1783</v>
      </c>
      <c r="B877">
        <v>7900</v>
      </c>
      <c r="C877">
        <v>5465</v>
      </c>
      <c r="D877">
        <v>69.177215189873422</v>
      </c>
      <c r="E877" t="s">
        <v>14</v>
      </c>
      <c r="F877">
        <v>67</v>
      </c>
      <c r="G877">
        <v>81.567164179104481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t="s">
        <v>2035</v>
      </c>
      <c r="P877" t="s">
        <v>2036</v>
      </c>
    </row>
    <row r="878" spans="1:16" x14ac:dyDescent="0.2">
      <c r="A878" t="s">
        <v>1785</v>
      </c>
      <c r="B878">
        <v>8300</v>
      </c>
      <c r="C878">
        <v>2111</v>
      </c>
      <c r="D878">
        <v>25.433734939759034</v>
      </c>
      <c r="E878" t="s">
        <v>14</v>
      </c>
      <c r="F878">
        <v>57</v>
      </c>
      <c r="G878">
        <v>37.035087719298247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t="s">
        <v>2054</v>
      </c>
      <c r="P878" t="s">
        <v>2055</v>
      </c>
    </row>
    <row r="879" spans="1:16" x14ac:dyDescent="0.2">
      <c r="A879" t="s">
        <v>1787</v>
      </c>
      <c r="B879">
        <v>163600</v>
      </c>
      <c r="C879">
        <v>126628</v>
      </c>
      <c r="D879">
        <v>77.400977995110026</v>
      </c>
      <c r="E879" t="s">
        <v>14</v>
      </c>
      <c r="F879">
        <v>1229</v>
      </c>
      <c r="G879">
        <v>103.033360455655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t="s">
        <v>2033</v>
      </c>
      <c r="P879" t="s">
        <v>2034</v>
      </c>
    </row>
    <row r="880" spans="1:16" x14ac:dyDescent="0.2">
      <c r="A880" t="s">
        <v>1789</v>
      </c>
      <c r="B880">
        <v>2700</v>
      </c>
      <c r="C880">
        <v>1012</v>
      </c>
      <c r="D880">
        <v>37.481481481481481</v>
      </c>
      <c r="E880" t="s">
        <v>14</v>
      </c>
      <c r="F880">
        <v>12</v>
      </c>
      <c r="G880">
        <v>84.333333333333329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t="s">
        <v>2035</v>
      </c>
      <c r="P880" t="s">
        <v>2057</v>
      </c>
    </row>
    <row r="881" spans="1:16" x14ac:dyDescent="0.2">
      <c r="A881" t="s">
        <v>1791</v>
      </c>
      <c r="B881">
        <v>1000</v>
      </c>
      <c r="C881">
        <v>5438</v>
      </c>
      <c r="D881">
        <v>543.79999999999995</v>
      </c>
      <c r="E881" t="s">
        <v>20</v>
      </c>
      <c r="F881">
        <v>53</v>
      </c>
      <c r="G881">
        <v>102.60377358490567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t="s">
        <v>2047</v>
      </c>
      <c r="P881" t="s">
        <v>2048</v>
      </c>
    </row>
    <row r="882" spans="1:16" x14ac:dyDescent="0.2">
      <c r="A882" t="s">
        <v>1793</v>
      </c>
      <c r="B882">
        <v>84500</v>
      </c>
      <c r="C882">
        <v>193101</v>
      </c>
      <c r="D882">
        <v>228.52189349112427</v>
      </c>
      <c r="E882" t="s">
        <v>20</v>
      </c>
      <c r="F882">
        <v>2414</v>
      </c>
      <c r="G882">
        <v>79.992129246064621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t="s">
        <v>2035</v>
      </c>
      <c r="P882" t="s">
        <v>2043</v>
      </c>
    </row>
    <row r="883" spans="1:16" x14ac:dyDescent="0.2">
      <c r="A883" t="s">
        <v>1795</v>
      </c>
      <c r="B883">
        <v>81300</v>
      </c>
      <c r="C883">
        <v>31665</v>
      </c>
      <c r="D883">
        <v>38.948339483394832</v>
      </c>
      <c r="E883" t="s">
        <v>14</v>
      </c>
      <c r="F883">
        <v>452</v>
      </c>
      <c r="G883">
        <v>70.055309734513273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t="s">
        <v>2039</v>
      </c>
      <c r="P883" t="s">
        <v>2040</v>
      </c>
    </row>
    <row r="884" spans="1:16" x14ac:dyDescent="0.2">
      <c r="A884" t="s">
        <v>1797</v>
      </c>
      <c r="B884">
        <v>800</v>
      </c>
      <c r="C884">
        <v>2960</v>
      </c>
      <c r="D884">
        <v>370</v>
      </c>
      <c r="E884" t="s">
        <v>20</v>
      </c>
      <c r="F884">
        <v>80</v>
      </c>
      <c r="G884">
        <v>37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t="s">
        <v>2039</v>
      </c>
      <c r="P884" t="s">
        <v>2040</v>
      </c>
    </row>
    <row r="885" spans="1:16" x14ac:dyDescent="0.2">
      <c r="A885" t="s">
        <v>1799</v>
      </c>
      <c r="B885">
        <v>3400</v>
      </c>
      <c r="C885">
        <v>8089</v>
      </c>
      <c r="D885">
        <v>237.91176470588232</v>
      </c>
      <c r="E885" t="s">
        <v>20</v>
      </c>
      <c r="F885">
        <v>193</v>
      </c>
      <c r="G885">
        <v>41.911917098445599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t="s">
        <v>2041</v>
      </c>
      <c r="P885" t="s">
        <v>2052</v>
      </c>
    </row>
    <row r="886" spans="1:16" x14ac:dyDescent="0.2">
      <c r="A886" t="s">
        <v>1801</v>
      </c>
      <c r="B886">
        <v>170800</v>
      </c>
      <c r="C886">
        <v>109374</v>
      </c>
      <c r="D886">
        <v>64.036299765807954</v>
      </c>
      <c r="E886" t="s">
        <v>14</v>
      </c>
      <c r="F886">
        <v>1886</v>
      </c>
      <c r="G886">
        <v>57.992576882290564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t="s">
        <v>2039</v>
      </c>
      <c r="P886" t="s">
        <v>2040</v>
      </c>
    </row>
    <row r="887" spans="1:16" x14ac:dyDescent="0.2">
      <c r="A887" t="s">
        <v>1803</v>
      </c>
      <c r="B887">
        <v>1800</v>
      </c>
      <c r="C887">
        <v>2129</v>
      </c>
      <c r="D887">
        <v>118.27777777777777</v>
      </c>
      <c r="E887" t="s">
        <v>20</v>
      </c>
      <c r="F887">
        <v>52</v>
      </c>
      <c r="G887">
        <v>40.942307692307693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t="s">
        <v>2039</v>
      </c>
      <c r="P887" t="s">
        <v>2040</v>
      </c>
    </row>
    <row r="888" spans="1:16" x14ac:dyDescent="0.2">
      <c r="A888" t="s">
        <v>1805</v>
      </c>
      <c r="B888">
        <v>150600</v>
      </c>
      <c r="C888">
        <v>127745</v>
      </c>
      <c r="D888">
        <v>84.824037184594957</v>
      </c>
      <c r="E888" t="s">
        <v>14</v>
      </c>
      <c r="F888">
        <v>1825</v>
      </c>
      <c r="G888">
        <v>69.9972602739726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t="s">
        <v>2035</v>
      </c>
      <c r="P888" t="s">
        <v>2045</v>
      </c>
    </row>
    <row r="889" spans="1:16" x14ac:dyDescent="0.2">
      <c r="A889" t="s">
        <v>1807</v>
      </c>
      <c r="B889">
        <v>7800</v>
      </c>
      <c r="C889">
        <v>2289</v>
      </c>
      <c r="D889">
        <v>29.346153846153843</v>
      </c>
      <c r="E889" t="s">
        <v>14</v>
      </c>
      <c r="F889">
        <v>31</v>
      </c>
      <c r="G889">
        <v>73.838709677419359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t="s">
        <v>2039</v>
      </c>
      <c r="P889" t="s">
        <v>2040</v>
      </c>
    </row>
    <row r="890" spans="1:16" x14ac:dyDescent="0.2">
      <c r="A890" t="s">
        <v>1809</v>
      </c>
      <c r="B890">
        <v>5800</v>
      </c>
      <c r="C890">
        <v>12174</v>
      </c>
      <c r="D890">
        <v>209.89655172413794</v>
      </c>
      <c r="E890" t="s">
        <v>20</v>
      </c>
      <c r="F890">
        <v>290</v>
      </c>
      <c r="G890">
        <v>41.979310344827589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t="s">
        <v>2039</v>
      </c>
      <c r="P890" t="s">
        <v>2040</v>
      </c>
    </row>
    <row r="891" spans="1:16" x14ac:dyDescent="0.2">
      <c r="A891" t="s">
        <v>1811</v>
      </c>
      <c r="B891">
        <v>5600</v>
      </c>
      <c r="C891">
        <v>9508</v>
      </c>
      <c r="D891">
        <v>169.78571428571431</v>
      </c>
      <c r="E891" t="s">
        <v>20</v>
      </c>
      <c r="F891">
        <v>122</v>
      </c>
      <c r="G891">
        <v>77.93442622950819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t="s">
        <v>2035</v>
      </c>
      <c r="P891" t="s">
        <v>2043</v>
      </c>
    </row>
    <row r="892" spans="1:16" x14ac:dyDescent="0.2">
      <c r="A892" t="s">
        <v>1813</v>
      </c>
      <c r="B892">
        <v>134400</v>
      </c>
      <c r="C892">
        <v>155849</v>
      </c>
      <c r="D892">
        <v>115.95907738095239</v>
      </c>
      <c r="E892" t="s">
        <v>20</v>
      </c>
      <c r="F892">
        <v>1470</v>
      </c>
      <c r="G892">
        <v>106.01972789115646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t="s">
        <v>2035</v>
      </c>
      <c r="P892" t="s">
        <v>2045</v>
      </c>
    </row>
    <row r="893" spans="1:16" x14ac:dyDescent="0.2">
      <c r="A893" t="s">
        <v>1815</v>
      </c>
      <c r="B893">
        <v>3000</v>
      </c>
      <c r="C893">
        <v>7758</v>
      </c>
      <c r="D893">
        <v>258.59999999999997</v>
      </c>
      <c r="E893" t="s">
        <v>20</v>
      </c>
      <c r="F893">
        <v>165</v>
      </c>
      <c r="G893">
        <v>47.018181818181816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t="s">
        <v>2041</v>
      </c>
      <c r="P893" t="s">
        <v>2042</v>
      </c>
    </row>
    <row r="894" spans="1:16" x14ac:dyDescent="0.2">
      <c r="A894" t="s">
        <v>1817</v>
      </c>
      <c r="B894">
        <v>6000</v>
      </c>
      <c r="C894">
        <v>13835</v>
      </c>
      <c r="D894">
        <v>230.58333333333331</v>
      </c>
      <c r="E894" t="s">
        <v>20</v>
      </c>
      <c r="F894">
        <v>182</v>
      </c>
      <c r="G894">
        <v>76.016483516483518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t="s">
        <v>2047</v>
      </c>
      <c r="P894" t="s">
        <v>2059</v>
      </c>
    </row>
    <row r="895" spans="1:16" x14ac:dyDescent="0.2">
      <c r="A895" t="s">
        <v>1819</v>
      </c>
      <c r="B895">
        <v>8400</v>
      </c>
      <c r="C895">
        <v>10770</v>
      </c>
      <c r="D895">
        <v>128.21428571428572</v>
      </c>
      <c r="E895" t="s">
        <v>20</v>
      </c>
      <c r="F895">
        <v>199</v>
      </c>
      <c r="G895">
        <v>54.120603015075375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t="s">
        <v>2041</v>
      </c>
      <c r="P895" t="s">
        <v>2042</v>
      </c>
    </row>
    <row r="896" spans="1:16" x14ac:dyDescent="0.2">
      <c r="A896" t="s">
        <v>1821</v>
      </c>
      <c r="B896">
        <v>1700</v>
      </c>
      <c r="C896">
        <v>3208</v>
      </c>
      <c r="D896">
        <v>188.70588235294116</v>
      </c>
      <c r="E896" t="s">
        <v>20</v>
      </c>
      <c r="F896">
        <v>56</v>
      </c>
      <c r="G896">
        <v>57.285714285714285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t="s">
        <v>2041</v>
      </c>
      <c r="P896" t="s">
        <v>2060</v>
      </c>
    </row>
    <row r="897" spans="1:16" x14ac:dyDescent="0.2">
      <c r="A897" t="s">
        <v>1823</v>
      </c>
      <c r="B897">
        <v>159800</v>
      </c>
      <c r="C897">
        <v>11108</v>
      </c>
      <c r="D897">
        <v>6.9511889862327907</v>
      </c>
      <c r="E897" t="s">
        <v>14</v>
      </c>
      <c r="F897">
        <v>107</v>
      </c>
      <c r="G897">
        <v>103.81308411214954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t="s">
        <v>2039</v>
      </c>
      <c r="P897" t="s">
        <v>2040</v>
      </c>
    </row>
    <row r="898" spans="1:16" x14ac:dyDescent="0.2">
      <c r="A898" t="s">
        <v>1825</v>
      </c>
      <c r="B898">
        <v>19800</v>
      </c>
      <c r="C898">
        <v>153338</v>
      </c>
      <c r="D898">
        <v>774.43434343434342</v>
      </c>
      <c r="E898" t="s">
        <v>20</v>
      </c>
      <c r="F898">
        <v>1460</v>
      </c>
      <c r="G898">
        <v>105.02602739726028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t="s">
        <v>2033</v>
      </c>
      <c r="P898" t="s">
        <v>2034</v>
      </c>
    </row>
    <row r="899" spans="1:16" x14ac:dyDescent="0.2">
      <c r="A899" t="s">
        <v>1827</v>
      </c>
      <c r="B899">
        <v>8800</v>
      </c>
      <c r="C899">
        <v>2437</v>
      </c>
      <c r="D899">
        <v>27.693181818181817</v>
      </c>
      <c r="E899" t="s">
        <v>14</v>
      </c>
      <c r="F899">
        <v>27</v>
      </c>
      <c r="G899">
        <v>90.259259259259252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t="s">
        <v>2039</v>
      </c>
      <c r="P899" t="s">
        <v>2040</v>
      </c>
    </row>
    <row r="900" spans="1:16" x14ac:dyDescent="0.2">
      <c r="A900" t="s">
        <v>1829</v>
      </c>
      <c r="B900">
        <v>179100</v>
      </c>
      <c r="C900">
        <v>93991</v>
      </c>
      <c r="D900">
        <v>52.479620323841424</v>
      </c>
      <c r="E900" t="s">
        <v>14</v>
      </c>
      <c r="F900">
        <v>1221</v>
      </c>
      <c r="G900">
        <v>76.978705978705975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t="s">
        <v>2041</v>
      </c>
      <c r="P900" t="s">
        <v>2042</v>
      </c>
    </row>
    <row r="901" spans="1:16" x14ac:dyDescent="0.2">
      <c r="A901" t="s">
        <v>1831</v>
      </c>
      <c r="B901">
        <v>3100</v>
      </c>
      <c r="C901">
        <v>12620</v>
      </c>
      <c r="D901">
        <v>407.09677419354841</v>
      </c>
      <c r="E901" t="s">
        <v>20</v>
      </c>
      <c r="F901">
        <v>123</v>
      </c>
      <c r="G901">
        <v>102.60162601626017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t="s">
        <v>2035</v>
      </c>
      <c r="P901" t="s">
        <v>2058</v>
      </c>
    </row>
    <row r="902" spans="1:16" x14ac:dyDescent="0.2">
      <c r="A902" t="s">
        <v>1833</v>
      </c>
      <c r="B902">
        <v>100</v>
      </c>
      <c r="C902">
        <v>2</v>
      </c>
      <c r="D902">
        <v>2</v>
      </c>
      <c r="E902" t="s">
        <v>14</v>
      </c>
      <c r="F902">
        <v>1</v>
      </c>
      <c r="G902">
        <v>2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t="s">
        <v>2037</v>
      </c>
      <c r="P902" t="s">
        <v>2038</v>
      </c>
    </row>
    <row r="903" spans="1:16" x14ac:dyDescent="0.2">
      <c r="A903" t="s">
        <v>1835</v>
      </c>
      <c r="B903">
        <v>5600</v>
      </c>
      <c r="C903">
        <v>8746</v>
      </c>
      <c r="D903">
        <v>156.17857142857144</v>
      </c>
      <c r="E903" t="s">
        <v>20</v>
      </c>
      <c r="F903">
        <v>159</v>
      </c>
      <c r="G903">
        <v>55.0062893081761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t="s">
        <v>2035</v>
      </c>
      <c r="P903" t="s">
        <v>2036</v>
      </c>
    </row>
    <row r="904" spans="1:16" x14ac:dyDescent="0.2">
      <c r="A904" t="s">
        <v>1837</v>
      </c>
      <c r="B904">
        <v>1400</v>
      </c>
      <c r="C904">
        <v>3534</v>
      </c>
      <c r="D904">
        <v>252.42857142857144</v>
      </c>
      <c r="E904" t="s">
        <v>20</v>
      </c>
      <c r="F904">
        <v>110</v>
      </c>
      <c r="G904">
        <v>32.127272727272725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t="s">
        <v>2037</v>
      </c>
      <c r="P904" t="s">
        <v>2038</v>
      </c>
    </row>
    <row r="905" spans="1:16" x14ac:dyDescent="0.2">
      <c r="A905" t="s">
        <v>1839</v>
      </c>
      <c r="B905">
        <v>41000</v>
      </c>
      <c r="C905">
        <v>709</v>
      </c>
      <c r="D905">
        <v>1.729268292682927</v>
      </c>
      <c r="E905" t="s">
        <v>47</v>
      </c>
      <c r="F905">
        <v>14</v>
      </c>
      <c r="G905">
        <v>50.642857142857146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t="s">
        <v>2047</v>
      </c>
      <c r="P905" t="s">
        <v>2048</v>
      </c>
    </row>
    <row r="906" spans="1:16" x14ac:dyDescent="0.2">
      <c r="A906" t="s">
        <v>1841</v>
      </c>
      <c r="B906">
        <v>6500</v>
      </c>
      <c r="C906">
        <v>795</v>
      </c>
      <c r="D906">
        <v>12.230769230769232</v>
      </c>
      <c r="E906" t="s">
        <v>14</v>
      </c>
      <c r="F906">
        <v>16</v>
      </c>
      <c r="G906">
        <v>49.6875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t="s">
        <v>2047</v>
      </c>
      <c r="P906" t="s">
        <v>2056</v>
      </c>
    </row>
    <row r="907" spans="1:16" x14ac:dyDescent="0.2">
      <c r="A907" t="s">
        <v>1843</v>
      </c>
      <c r="B907">
        <v>7900</v>
      </c>
      <c r="C907">
        <v>12955</v>
      </c>
      <c r="D907">
        <v>163.98734177215189</v>
      </c>
      <c r="E907" t="s">
        <v>20</v>
      </c>
      <c r="F907">
        <v>236</v>
      </c>
      <c r="G907">
        <v>54.894067796610166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t="s">
        <v>2039</v>
      </c>
      <c r="P907" t="s">
        <v>2040</v>
      </c>
    </row>
    <row r="908" spans="1:16" x14ac:dyDescent="0.2">
      <c r="A908" t="s">
        <v>1845</v>
      </c>
      <c r="B908">
        <v>5500</v>
      </c>
      <c r="C908">
        <v>8964</v>
      </c>
      <c r="D908">
        <v>162.98181818181817</v>
      </c>
      <c r="E908" t="s">
        <v>20</v>
      </c>
      <c r="F908">
        <v>191</v>
      </c>
      <c r="G908">
        <v>46.931937172774866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t="s">
        <v>2041</v>
      </c>
      <c r="P908" t="s">
        <v>2042</v>
      </c>
    </row>
    <row r="909" spans="1:16" x14ac:dyDescent="0.2">
      <c r="A909" t="s">
        <v>1847</v>
      </c>
      <c r="B909">
        <v>9100</v>
      </c>
      <c r="C909">
        <v>1843</v>
      </c>
      <c r="D909">
        <v>20.252747252747252</v>
      </c>
      <c r="E909" t="s">
        <v>14</v>
      </c>
      <c r="F909">
        <v>41</v>
      </c>
      <c r="G909">
        <v>44.951219512195124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t="s">
        <v>2039</v>
      </c>
      <c r="P909" t="s">
        <v>2040</v>
      </c>
    </row>
    <row r="910" spans="1:16" x14ac:dyDescent="0.2">
      <c r="A910" t="s">
        <v>1849</v>
      </c>
      <c r="B910">
        <v>38200</v>
      </c>
      <c r="C910">
        <v>121950</v>
      </c>
      <c r="D910">
        <v>319.24083769633506</v>
      </c>
      <c r="E910" t="s">
        <v>20</v>
      </c>
      <c r="F910">
        <v>3934</v>
      </c>
      <c r="G910">
        <v>30.99898322318251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t="s">
        <v>2050</v>
      </c>
      <c r="P910" t="s">
        <v>2051</v>
      </c>
    </row>
    <row r="911" spans="1:16" x14ac:dyDescent="0.2">
      <c r="A911" t="s">
        <v>1851</v>
      </c>
      <c r="B911">
        <v>1800</v>
      </c>
      <c r="C911">
        <v>8621</v>
      </c>
      <c r="D911">
        <v>478.94444444444446</v>
      </c>
      <c r="E911" t="s">
        <v>20</v>
      </c>
      <c r="F911">
        <v>80</v>
      </c>
      <c r="G911">
        <v>107.7625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t="s">
        <v>2039</v>
      </c>
      <c r="P911" t="s">
        <v>2040</v>
      </c>
    </row>
    <row r="912" spans="1:16" x14ac:dyDescent="0.2">
      <c r="A912" t="s">
        <v>1853</v>
      </c>
      <c r="B912">
        <v>154500</v>
      </c>
      <c r="C912">
        <v>30215</v>
      </c>
      <c r="D912">
        <v>19.556634304207122</v>
      </c>
      <c r="E912" t="s">
        <v>74</v>
      </c>
      <c r="F912">
        <v>296</v>
      </c>
      <c r="G912">
        <v>102.07770270270271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t="s">
        <v>2039</v>
      </c>
      <c r="P912" t="s">
        <v>2040</v>
      </c>
    </row>
    <row r="913" spans="1:16" x14ac:dyDescent="0.2">
      <c r="A913" t="s">
        <v>1855</v>
      </c>
      <c r="B913">
        <v>5800</v>
      </c>
      <c r="C913">
        <v>11539</v>
      </c>
      <c r="D913">
        <v>198.94827586206895</v>
      </c>
      <c r="E913" t="s">
        <v>20</v>
      </c>
      <c r="F913">
        <v>462</v>
      </c>
      <c r="G913">
        <v>24.976190476190474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t="s">
        <v>2037</v>
      </c>
      <c r="P913" t="s">
        <v>2038</v>
      </c>
    </row>
    <row r="914" spans="1:16" x14ac:dyDescent="0.2">
      <c r="A914" t="s">
        <v>1857</v>
      </c>
      <c r="B914">
        <v>1800</v>
      </c>
      <c r="C914">
        <v>14310</v>
      </c>
      <c r="D914">
        <v>795</v>
      </c>
      <c r="E914" t="s">
        <v>20</v>
      </c>
      <c r="F914">
        <v>179</v>
      </c>
      <c r="G914">
        <v>79.944134078212286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t="s">
        <v>2041</v>
      </c>
      <c r="P914" t="s">
        <v>2044</v>
      </c>
    </row>
    <row r="915" spans="1:16" x14ac:dyDescent="0.2">
      <c r="A915" t="s">
        <v>1859</v>
      </c>
      <c r="B915">
        <v>70200</v>
      </c>
      <c r="C915">
        <v>35536</v>
      </c>
      <c r="D915">
        <v>50.621082621082621</v>
      </c>
      <c r="E915" t="s">
        <v>14</v>
      </c>
      <c r="F915">
        <v>523</v>
      </c>
      <c r="G915">
        <v>67.946462715105156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t="s">
        <v>2041</v>
      </c>
      <c r="P915" t="s">
        <v>2044</v>
      </c>
    </row>
    <row r="916" spans="1:16" x14ac:dyDescent="0.2">
      <c r="A916" t="s">
        <v>1861</v>
      </c>
      <c r="B916">
        <v>6400</v>
      </c>
      <c r="C916">
        <v>3676</v>
      </c>
      <c r="D916">
        <v>57.4375</v>
      </c>
      <c r="E916" t="s">
        <v>14</v>
      </c>
      <c r="F916">
        <v>141</v>
      </c>
      <c r="G916">
        <v>26.070921985815602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t="s">
        <v>2039</v>
      </c>
      <c r="P916" t="s">
        <v>2040</v>
      </c>
    </row>
    <row r="917" spans="1:16" x14ac:dyDescent="0.2">
      <c r="A917" t="s">
        <v>1863</v>
      </c>
      <c r="B917">
        <v>125900</v>
      </c>
      <c r="C917">
        <v>195936</v>
      </c>
      <c r="D917">
        <v>155.62827640984909</v>
      </c>
      <c r="E917" t="s">
        <v>20</v>
      </c>
      <c r="F917">
        <v>1866</v>
      </c>
      <c r="G917">
        <v>105.0032154340836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t="s">
        <v>2041</v>
      </c>
      <c r="P917" t="s">
        <v>2060</v>
      </c>
    </row>
    <row r="918" spans="1:16" x14ac:dyDescent="0.2">
      <c r="A918" t="s">
        <v>1865</v>
      </c>
      <c r="B918">
        <v>3700</v>
      </c>
      <c r="C918">
        <v>1343</v>
      </c>
      <c r="D918">
        <v>36.297297297297298</v>
      </c>
      <c r="E918" t="s">
        <v>14</v>
      </c>
      <c r="F918">
        <v>52</v>
      </c>
      <c r="G918">
        <v>25.826923076923077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t="s">
        <v>2054</v>
      </c>
      <c r="P918" t="s">
        <v>2055</v>
      </c>
    </row>
    <row r="919" spans="1:16" x14ac:dyDescent="0.2">
      <c r="A919" t="s">
        <v>1867</v>
      </c>
      <c r="B919">
        <v>3600</v>
      </c>
      <c r="C919">
        <v>2097</v>
      </c>
      <c r="D919">
        <v>58.25</v>
      </c>
      <c r="E919" t="s">
        <v>47</v>
      </c>
      <c r="F919">
        <v>27</v>
      </c>
      <c r="G919">
        <v>77.666666666666671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t="s">
        <v>2041</v>
      </c>
      <c r="P919" t="s">
        <v>2052</v>
      </c>
    </row>
    <row r="920" spans="1:16" x14ac:dyDescent="0.2">
      <c r="A920" t="s">
        <v>1869</v>
      </c>
      <c r="B920">
        <v>3800</v>
      </c>
      <c r="C920">
        <v>9021</v>
      </c>
      <c r="D920">
        <v>237.39473684210526</v>
      </c>
      <c r="E920" t="s">
        <v>20</v>
      </c>
      <c r="F920">
        <v>156</v>
      </c>
      <c r="G920">
        <v>57.82692307692308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t="s">
        <v>2047</v>
      </c>
      <c r="P920" t="s">
        <v>2056</v>
      </c>
    </row>
    <row r="921" spans="1:16" x14ac:dyDescent="0.2">
      <c r="A921" t="s">
        <v>1871</v>
      </c>
      <c r="B921">
        <v>35600</v>
      </c>
      <c r="C921">
        <v>20915</v>
      </c>
      <c r="D921">
        <v>58.75</v>
      </c>
      <c r="E921" t="s">
        <v>14</v>
      </c>
      <c r="F921">
        <v>225</v>
      </c>
      <c r="G921">
        <v>92.955555555555549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t="s">
        <v>2039</v>
      </c>
      <c r="P921" t="s">
        <v>2040</v>
      </c>
    </row>
    <row r="922" spans="1:16" x14ac:dyDescent="0.2">
      <c r="A922" t="s">
        <v>1873</v>
      </c>
      <c r="B922">
        <v>5300</v>
      </c>
      <c r="C922">
        <v>9676</v>
      </c>
      <c r="D922">
        <v>182.56603773584905</v>
      </c>
      <c r="E922" t="s">
        <v>20</v>
      </c>
      <c r="F922">
        <v>255</v>
      </c>
      <c r="G922">
        <v>37.945098039215686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t="s">
        <v>2041</v>
      </c>
      <c r="P922" t="s">
        <v>2049</v>
      </c>
    </row>
    <row r="923" spans="1:16" x14ac:dyDescent="0.2">
      <c r="A923" t="s">
        <v>1875</v>
      </c>
      <c r="B923">
        <v>160400</v>
      </c>
      <c r="C923">
        <v>1210</v>
      </c>
      <c r="D923">
        <v>0.75436408977556113</v>
      </c>
      <c r="E923" t="s">
        <v>14</v>
      </c>
      <c r="F923">
        <v>38</v>
      </c>
      <c r="G923">
        <v>31.842105263157894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t="s">
        <v>2037</v>
      </c>
      <c r="P923" t="s">
        <v>2038</v>
      </c>
    </row>
    <row r="924" spans="1:16" x14ac:dyDescent="0.2">
      <c r="A924" t="s">
        <v>1877</v>
      </c>
      <c r="B924">
        <v>51400</v>
      </c>
      <c r="C924">
        <v>90440</v>
      </c>
      <c r="D924">
        <v>175.95330739299609</v>
      </c>
      <c r="E924" t="s">
        <v>20</v>
      </c>
      <c r="F924">
        <v>2261</v>
      </c>
      <c r="G924">
        <v>40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t="s">
        <v>2035</v>
      </c>
      <c r="P924" t="s">
        <v>2062</v>
      </c>
    </row>
    <row r="925" spans="1:16" x14ac:dyDescent="0.2">
      <c r="A925" t="s">
        <v>1879</v>
      </c>
      <c r="B925">
        <v>1700</v>
      </c>
      <c r="C925">
        <v>4044</v>
      </c>
      <c r="D925">
        <v>237.88235294117646</v>
      </c>
      <c r="E925" t="s">
        <v>20</v>
      </c>
      <c r="F925">
        <v>40</v>
      </c>
      <c r="G925">
        <v>101.1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t="s">
        <v>2039</v>
      </c>
      <c r="P925" t="s">
        <v>2040</v>
      </c>
    </row>
    <row r="926" spans="1:16" x14ac:dyDescent="0.2">
      <c r="A926" t="s">
        <v>1881</v>
      </c>
      <c r="B926">
        <v>39400</v>
      </c>
      <c r="C926">
        <v>192292</v>
      </c>
      <c r="D926">
        <v>488.05076142131981</v>
      </c>
      <c r="E926" t="s">
        <v>20</v>
      </c>
      <c r="F926">
        <v>2289</v>
      </c>
      <c r="G926">
        <v>84.006989951944078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t="s">
        <v>2039</v>
      </c>
      <c r="P926" t="s">
        <v>2040</v>
      </c>
    </row>
    <row r="927" spans="1:16" x14ac:dyDescent="0.2">
      <c r="A927" t="s">
        <v>1883</v>
      </c>
      <c r="B927">
        <v>3000</v>
      </c>
      <c r="C927">
        <v>6722</v>
      </c>
      <c r="D927">
        <v>224.06666666666669</v>
      </c>
      <c r="E927" t="s">
        <v>20</v>
      </c>
      <c r="F927">
        <v>65</v>
      </c>
      <c r="G927">
        <v>103.41538461538461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t="s">
        <v>2039</v>
      </c>
      <c r="P927" t="s">
        <v>2040</v>
      </c>
    </row>
    <row r="928" spans="1:16" x14ac:dyDescent="0.2">
      <c r="A928" t="s">
        <v>1885</v>
      </c>
      <c r="B928">
        <v>8700</v>
      </c>
      <c r="C928">
        <v>1577</v>
      </c>
      <c r="D928">
        <v>18.126436781609197</v>
      </c>
      <c r="E928" t="s">
        <v>14</v>
      </c>
      <c r="F928">
        <v>15</v>
      </c>
      <c r="G928">
        <v>105.13333333333334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t="s">
        <v>2033</v>
      </c>
      <c r="P928" t="s">
        <v>2034</v>
      </c>
    </row>
    <row r="929" spans="1:16" x14ac:dyDescent="0.2">
      <c r="A929" t="s">
        <v>1887</v>
      </c>
      <c r="B929">
        <v>7200</v>
      </c>
      <c r="C929">
        <v>3301</v>
      </c>
      <c r="D929">
        <v>45.847222222222221</v>
      </c>
      <c r="E929" t="s">
        <v>14</v>
      </c>
      <c r="F929">
        <v>37</v>
      </c>
      <c r="G929">
        <v>89.21621621621621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t="s">
        <v>2039</v>
      </c>
      <c r="P929" t="s">
        <v>2040</v>
      </c>
    </row>
    <row r="930" spans="1:16" x14ac:dyDescent="0.2">
      <c r="A930" t="s">
        <v>1889</v>
      </c>
      <c r="B930">
        <v>167400</v>
      </c>
      <c r="C930">
        <v>196386</v>
      </c>
      <c r="D930">
        <v>117.31541218637993</v>
      </c>
      <c r="E930" t="s">
        <v>20</v>
      </c>
      <c r="F930">
        <v>3777</v>
      </c>
      <c r="G930">
        <v>51.995234312946785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t="s">
        <v>2037</v>
      </c>
      <c r="P930" t="s">
        <v>2038</v>
      </c>
    </row>
    <row r="931" spans="1:16" x14ac:dyDescent="0.2">
      <c r="A931" t="s">
        <v>1891</v>
      </c>
      <c r="B931">
        <v>5500</v>
      </c>
      <c r="C931">
        <v>11952</v>
      </c>
      <c r="D931">
        <v>217.30909090909088</v>
      </c>
      <c r="E931" t="s">
        <v>20</v>
      </c>
      <c r="F931">
        <v>184</v>
      </c>
      <c r="G931">
        <v>64.956521739130437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t="s">
        <v>2039</v>
      </c>
      <c r="P931" t="s">
        <v>2040</v>
      </c>
    </row>
    <row r="932" spans="1:16" x14ac:dyDescent="0.2">
      <c r="A932" t="s">
        <v>1893</v>
      </c>
      <c r="B932">
        <v>3500</v>
      </c>
      <c r="C932">
        <v>3930</v>
      </c>
      <c r="D932">
        <v>112.28571428571428</v>
      </c>
      <c r="E932" t="s">
        <v>20</v>
      </c>
      <c r="F932">
        <v>85</v>
      </c>
      <c r="G932">
        <v>46.235294117647058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t="s">
        <v>2039</v>
      </c>
      <c r="P932" t="s">
        <v>2040</v>
      </c>
    </row>
    <row r="933" spans="1:16" x14ac:dyDescent="0.2">
      <c r="A933" t="s">
        <v>1895</v>
      </c>
      <c r="B933">
        <v>7900</v>
      </c>
      <c r="C933">
        <v>5729</v>
      </c>
      <c r="D933">
        <v>72.51898734177216</v>
      </c>
      <c r="E933" t="s">
        <v>14</v>
      </c>
      <c r="F933">
        <v>112</v>
      </c>
      <c r="G933">
        <v>51.151785714285715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t="s">
        <v>2039</v>
      </c>
      <c r="P933" t="s">
        <v>2040</v>
      </c>
    </row>
    <row r="934" spans="1:16" x14ac:dyDescent="0.2">
      <c r="A934" t="s">
        <v>1897</v>
      </c>
      <c r="B934">
        <v>2300</v>
      </c>
      <c r="C934">
        <v>4883</v>
      </c>
      <c r="D934">
        <v>212.30434782608697</v>
      </c>
      <c r="E934" t="s">
        <v>20</v>
      </c>
      <c r="F934">
        <v>144</v>
      </c>
      <c r="G934">
        <v>33.909722222222221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t="s">
        <v>2035</v>
      </c>
      <c r="P934" t="s">
        <v>2036</v>
      </c>
    </row>
    <row r="935" spans="1:16" x14ac:dyDescent="0.2">
      <c r="A935" t="s">
        <v>1899</v>
      </c>
      <c r="B935">
        <v>73000</v>
      </c>
      <c r="C935">
        <v>175015</v>
      </c>
      <c r="D935">
        <v>239.74657534246577</v>
      </c>
      <c r="E935" t="s">
        <v>20</v>
      </c>
      <c r="F935">
        <v>1902</v>
      </c>
      <c r="G935">
        <v>92.016298633017882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t="s">
        <v>2039</v>
      </c>
      <c r="P935" t="s">
        <v>2040</v>
      </c>
    </row>
    <row r="936" spans="1:16" x14ac:dyDescent="0.2">
      <c r="A936" t="s">
        <v>1901</v>
      </c>
      <c r="B936">
        <v>6200</v>
      </c>
      <c r="C936">
        <v>11280</v>
      </c>
      <c r="D936">
        <v>181.93548387096774</v>
      </c>
      <c r="E936" t="s">
        <v>20</v>
      </c>
      <c r="F936">
        <v>105</v>
      </c>
      <c r="G936">
        <v>107.42857142857143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t="s">
        <v>2039</v>
      </c>
      <c r="P936" t="s">
        <v>2040</v>
      </c>
    </row>
    <row r="937" spans="1:16" x14ac:dyDescent="0.2">
      <c r="A937" t="s">
        <v>1903</v>
      </c>
      <c r="B937">
        <v>6100</v>
      </c>
      <c r="C937">
        <v>10012</v>
      </c>
      <c r="D937">
        <v>164.13114754098362</v>
      </c>
      <c r="E937" t="s">
        <v>20</v>
      </c>
      <c r="F937">
        <v>132</v>
      </c>
      <c r="G937">
        <v>75.848484848484844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t="s">
        <v>2039</v>
      </c>
      <c r="P937" t="s">
        <v>2040</v>
      </c>
    </row>
    <row r="938" spans="1:16" x14ac:dyDescent="0.2">
      <c r="A938" t="s">
        <v>1904</v>
      </c>
      <c r="B938">
        <v>103200</v>
      </c>
      <c r="C938">
        <v>1690</v>
      </c>
      <c r="D938">
        <v>1.6375968992248062</v>
      </c>
      <c r="E938" t="s">
        <v>14</v>
      </c>
      <c r="F938">
        <v>21</v>
      </c>
      <c r="G938">
        <v>80.476190476190482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t="s">
        <v>2039</v>
      </c>
      <c r="P938" t="s">
        <v>2040</v>
      </c>
    </row>
    <row r="939" spans="1:16" x14ac:dyDescent="0.2">
      <c r="A939" t="s">
        <v>1906</v>
      </c>
      <c r="B939">
        <v>171000</v>
      </c>
      <c r="C939">
        <v>84891</v>
      </c>
      <c r="D939">
        <v>49.64385964912281</v>
      </c>
      <c r="E939" t="s">
        <v>74</v>
      </c>
      <c r="F939">
        <v>976</v>
      </c>
      <c r="G939">
        <v>86.978483606557376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t="s">
        <v>2041</v>
      </c>
      <c r="P939" t="s">
        <v>2042</v>
      </c>
    </row>
    <row r="940" spans="1:16" x14ac:dyDescent="0.2">
      <c r="A940" t="s">
        <v>1908</v>
      </c>
      <c r="B940">
        <v>9200</v>
      </c>
      <c r="C940">
        <v>10093</v>
      </c>
      <c r="D940">
        <v>109.70652173913042</v>
      </c>
      <c r="E940" t="s">
        <v>20</v>
      </c>
      <c r="F940">
        <v>96</v>
      </c>
      <c r="G940">
        <v>105.13541666666667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t="s">
        <v>2047</v>
      </c>
      <c r="P940" t="s">
        <v>2053</v>
      </c>
    </row>
    <row r="941" spans="1:16" x14ac:dyDescent="0.2">
      <c r="A941" t="s">
        <v>1910</v>
      </c>
      <c r="B941">
        <v>7800</v>
      </c>
      <c r="C941">
        <v>3839</v>
      </c>
      <c r="D941">
        <v>49.217948717948715</v>
      </c>
      <c r="E941" t="s">
        <v>14</v>
      </c>
      <c r="F941">
        <v>67</v>
      </c>
      <c r="G941">
        <v>57.298507462686565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t="s">
        <v>2050</v>
      </c>
      <c r="P941" t="s">
        <v>2051</v>
      </c>
    </row>
    <row r="942" spans="1:16" x14ac:dyDescent="0.2">
      <c r="A942" t="s">
        <v>1912</v>
      </c>
      <c r="B942">
        <v>9900</v>
      </c>
      <c r="C942">
        <v>6161</v>
      </c>
      <c r="D942">
        <v>62.232323232323225</v>
      </c>
      <c r="E942" t="s">
        <v>47</v>
      </c>
      <c r="F942">
        <v>66</v>
      </c>
      <c r="G942">
        <v>93.348484848484844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t="s">
        <v>2037</v>
      </c>
      <c r="P942" t="s">
        <v>2038</v>
      </c>
    </row>
    <row r="943" spans="1:16" x14ac:dyDescent="0.2">
      <c r="A943" t="s">
        <v>1914</v>
      </c>
      <c r="B943">
        <v>43000</v>
      </c>
      <c r="C943">
        <v>5615</v>
      </c>
      <c r="D943">
        <v>13.05813953488372</v>
      </c>
      <c r="E943" t="s">
        <v>14</v>
      </c>
      <c r="F943">
        <v>78</v>
      </c>
      <c r="G943">
        <v>71.987179487179489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t="s">
        <v>2039</v>
      </c>
      <c r="P943" t="s">
        <v>2040</v>
      </c>
    </row>
    <row r="944" spans="1:16" x14ac:dyDescent="0.2">
      <c r="A944" t="s">
        <v>1915</v>
      </c>
      <c r="B944">
        <v>9600</v>
      </c>
      <c r="C944">
        <v>6205</v>
      </c>
      <c r="D944">
        <v>64.635416666666671</v>
      </c>
      <c r="E944" t="s">
        <v>14</v>
      </c>
      <c r="F944">
        <v>67</v>
      </c>
      <c r="G944">
        <v>92.611940298507463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t="s">
        <v>2039</v>
      </c>
      <c r="P944" t="s">
        <v>2040</v>
      </c>
    </row>
    <row r="945" spans="1:16" x14ac:dyDescent="0.2">
      <c r="A945" t="s">
        <v>1917</v>
      </c>
      <c r="B945">
        <v>7500</v>
      </c>
      <c r="C945">
        <v>11969</v>
      </c>
      <c r="D945">
        <v>159.58666666666667</v>
      </c>
      <c r="E945" t="s">
        <v>20</v>
      </c>
      <c r="F945">
        <v>114</v>
      </c>
      <c r="G945">
        <v>104.99122807017544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t="s">
        <v>2033</v>
      </c>
      <c r="P945" t="s">
        <v>2034</v>
      </c>
    </row>
    <row r="946" spans="1:16" x14ac:dyDescent="0.2">
      <c r="A946" t="s">
        <v>1919</v>
      </c>
      <c r="B946">
        <v>10000</v>
      </c>
      <c r="C946">
        <v>8142</v>
      </c>
      <c r="D946">
        <v>81.42</v>
      </c>
      <c r="E946" t="s">
        <v>14</v>
      </c>
      <c r="F946">
        <v>263</v>
      </c>
      <c r="G946">
        <v>30.958174904942965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t="s">
        <v>2054</v>
      </c>
      <c r="P946" t="s">
        <v>2055</v>
      </c>
    </row>
    <row r="947" spans="1:16" x14ac:dyDescent="0.2">
      <c r="A947" t="s">
        <v>1921</v>
      </c>
      <c r="B947">
        <v>172000</v>
      </c>
      <c r="C947">
        <v>55805</v>
      </c>
      <c r="D947">
        <v>32.444767441860463</v>
      </c>
      <c r="E947" t="s">
        <v>14</v>
      </c>
      <c r="F947">
        <v>1691</v>
      </c>
      <c r="G947">
        <v>33.001182732111175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t="s">
        <v>2054</v>
      </c>
      <c r="P947" t="s">
        <v>2055</v>
      </c>
    </row>
    <row r="948" spans="1:16" x14ac:dyDescent="0.2">
      <c r="A948" t="s">
        <v>1923</v>
      </c>
      <c r="B948">
        <v>153700</v>
      </c>
      <c r="C948">
        <v>15238</v>
      </c>
      <c r="D948">
        <v>9.9141184124918666</v>
      </c>
      <c r="E948" t="s">
        <v>14</v>
      </c>
      <c r="F948">
        <v>181</v>
      </c>
      <c r="G948">
        <v>84.187845303867405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t="s">
        <v>2039</v>
      </c>
      <c r="P948" t="s">
        <v>2040</v>
      </c>
    </row>
    <row r="949" spans="1:16" x14ac:dyDescent="0.2">
      <c r="A949" t="s">
        <v>1925</v>
      </c>
      <c r="B949">
        <v>3600</v>
      </c>
      <c r="C949">
        <v>961</v>
      </c>
      <c r="D949">
        <v>26.694444444444443</v>
      </c>
      <c r="E949" t="s">
        <v>14</v>
      </c>
      <c r="F949">
        <v>13</v>
      </c>
      <c r="G949">
        <v>73.92307692307692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t="s">
        <v>2039</v>
      </c>
      <c r="P949" t="s">
        <v>2040</v>
      </c>
    </row>
    <row r="950" spans="1:16" x14ac:dyDescent="0.2">
      <c r="A950" t="s">
        <v>1927</v>
      </c>
      <c r="B950">
        <v>9400</v>
      </c>
      <c r="C950">
        <v>5918</v>
      </c>
      <c r="D950">
        <v>62.957446808510639</v>
      </c>
      <c r="E950" t="s">
        <v>74</v>
      </c>
      <c r="F950">
        <v>160</v>
      </c>
      <c r="G950">
        <v>36.987499999999997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t="s">
        <v>2041</v>
      </c>
      <c r="P950" t="s">
        <v>2042</v>
      </c>
    </row>
    <row r="951" spans="1:16" x14ac:dyDescent="0.2">
      <c r="A951" t="s">
        <v>1929</v>
      </c>
      <c r="B951">
        <v>5900</v>
      </c>
      <c r="C951">
        <v>9520</v>
      </c>
      <c r="D951">
        <v>161.35593220338984</v>
      </c>
      <c r="E951" t="s">
        <v>20</v>
      </c>
      <c r="F951">
        <v>203</v>
      </c>
      <c r="G951">
        <v>46.896551724137929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t="s">
        <v>2037</v>
      </c>
      <c r="P951" t="s">
        <v>2038</v>
      </c>
    </row>
    <row r="952" spans="1:16" x14ac:dyDescent="0.2">
      <c r="A952" t="s">
        <v>1931</v>
      </c>
      <c r="B952">
        <v>100</v>
      </c>
      <c r="C952">
        <v>5</v>
      </c>
      <c r="D952">
        <v>5</v>
      </c>
      <c r="E952" t="s">
        <v>14</v>
      </c>
      <c r="F952">
        <v>1</v>
      </c>
      <c r="G952">
        <v>5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t="s">
        <v>2039</v>
      </c>
      <c r="P952" t="s">
        <v>2040</v>
      </c>
    </row>
    <row r="953" spans="1:16" x14ac:dyDescent="0.2">
      <c r="A953" t="s">
        <v>1933</v>
      </c>
      <c r="B953">
        <v>14500</v>
      </c>
      <c r="C953">
        <v>159056</v>
      </c>
      <c r="D953">
        <v>1096.9379310344827</v>
      </c>
      <c r="E953" t="s">
        <v>20</v>
      </c>
      <c r="F953">
        <v>1559</v>
      </c>
      <c r="G953">
        <v>102.02437459910199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t="s">
        <v>2035</v>
      </c>
      <c r="P953" t="s">
        <v>2036</v>
      </c>
    </row>
    <row r="954" spans="1:16" x14ac:dyDescent="0.2">
      <c r="A954" t="s">
        <v>1935</v>
      </c>
      <c r="B954">
        <v>145500</v>
      </c>
      <c r="C954">
        <v>101987</v>
      </c>
      <c r="D954">
        <v>70.094158075601371</v>
      </c>
      <c r="E954" t="s">
        <v>74</v>
      </c>
      <c r="F954">
        <v>2266</v>
      </c>
      <c r="G954">
        <v>45.007502206531335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t="s">
        <v>2041</v>
      </c>
      <c r="P954" t="s">
        <v>2042</v>
      </c>
    </row>
    <row r="955" spans="1:16" x14ac:dyDescent="0.2">
      <c r="A955" t="s">
        <v>1937</v>
      </c>
      <c r="B955">
        <v>3300</v>
      </c>
      <c r="C955">
        <v>1980</v>
      </c>
      <c r="D955">
        <v>60</v>
      </c>
      <c r="E955" t="s">
        <v>14</v>
      </c>
      <c r="F955">
        <v>21</v>
      </c>
      <c r="G955">
        <v>94.285714285714292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t="s">
        <v>2041</v>
      </c>
      <c r="P955" t="s">
        <v>2063</v>
      </c>
    </row>
    <row r="956" spans="1:16" x14ac:dyDescent="0.2">
      <c r="A956" t="s">
        <v>1939</v>
      </c>
      <c r="B956">
        <v>42600</v>
      </c>
      <c r="C956">
        <v>156384</v>
      </c>
      <c r="D956">
        <v>367.0985915492958</v>
      </c>
      <c r="E956" t="s">
        <v>20</v>
      </c>
      <c r="F956">
        <v>1548</v>
      </c>
      <c r="G956">
        <v>101.02325581395348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t="s">
        <v>2037</v>
      </c>
      <c r="P956" t="s">
        <v>2038</v>
      </c>
    </row>
    <row r="957" spans="1:16" x14ac:dyDescent="0.2">
      <c r="A957" t="s">
        <v>1941</v>
      </c>
      <c r="B957">
        <v>700</v>
      </c>
      <c r="C957">
        <v>7763</v>
      </c>
      <c r="D957">
        <v>1109</v>
      </c>
      <c r="E957" t="s">
        <v>20</v>
      </c>
      <c r="F957">
        <v>80</v>
      </c>
      <c r="G957">
        <v>97.037499999999994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t="s">
        <v>2039</v>
      </c>
      <c r="P957" t="s">
        <v>2040</v>
      </c>
    </row>
    <row r="958" spans="1:16" x14ac:dyDescent="0.2">
      <c r="A958" t="s">
        <v>1943</v>
      </c>
      <c r="B958">
        <v>187600</v>
      </c>
      <c r="C958">
        <v>35698</v>
      </c>
      <c r="D958">
        <v>19.028784648187631</v>
      </c>
      <c r="E958" t="s">
        <v>14</v>
      </c>
      <c r="F958">
        <v>830</v>
      </c>
      <c r="G958">
        <v>43.00963855421687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t="s">
        <v>2041</v>
      </c>
      <c r="P958" t="s">
        <v>2063</v>
      </c>
    </row>
    <row r="959" spans="1:16" x14ac:dyDescent="0.2">
      <c r="A959" t="s">
        <v>1945</v>
      </c>
      <c r="B959">
        <v>9800</v>
      </c>
      <c r="C959">
        <v>12434</v>
      </c>
      <c r="D959">
        <v>126.87755102040816</v>
      </c>
      <c r="E959" t="s">
        <v>20</v>
      </c>
      <c r="F959">
        <v>131</v>
      </c>
      <c r="G959">
        <v>94.916030534351151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t="s">
        <v>2039</v>
      </c>
      <c r="P959" t="s">
        <v>2040</v>
      </c>
    </row>
    <row r="960" spans="1:16" x14ac:dyDescent="0.2">
      <c r="A960" t="s">
        <v>1947</v>
      </c>
      <c r="B960">
        <v>1100</v>
      </c>
      <c r="C960">
        <v>8081</v>
      </c>
      <c r="D960">
        <v>734.63636363636363</v>
      </c>
      <c r="E960" t="s">
        <v>20</v>
      </c>
      <c r="F960">
        <v>112</v>
      </c>
      <c r="G960">
        <v>72.151785714285708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t="s">
        <v>2041</v>
      </c>
      <c r="P960" t="s">
        <v>2049</v>
      </c>
    </row>
    <row r="961" spans="1:16" x14ac:dyDescent="0.2">
      <c r="A961" t="s">
        <v>1949</v>
      </c>
      <c r="B961">
        <v>145000</v>
      </c>
      <c r="C961">
        <v>6631</v>
      </c>
      <c r="D961">
        <v>4.5731034482758623</v>
      </c>
      <c r="E961" t="s">
        <v>14</v>
      </c>
      <c r="F961">
        <v>130</v>
      </c>
      <c r="G961">
        <v>51.007692307692309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t="s">
        <v>2047</v>
      </c>
      <c r="P961" t="s">
        <v>2059</v>
      </c>
    </row>
    <row r="962" spans="1:16" x14ac:dyDescent="0.2">
      <c r="A962" t="s">
        <v>1951</v>
      </c>
      <c r="B962">
        <v>5500</v>
      </c>
      <c r="C962">
        <v>4678</v>
      </c>
      <c r="D962">
        <v>85.054545454545448</v>
      </c>
      <c r="E962" t="s">
        <v>14</v>
      </c>
      <c r="F962">
        <v>55</v>
      </c>
      <c r="G962">
        <v>85.054545454545448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t="s">
        <v>2037</v>
      </c>
      <c r="P962" t="s">
        <v>2038</v>
      </c>
    </row>
    <row r="963" spans="1:16" x14ac:dyDescent="0.2">
      <c r="A963" t="s">
        <v>1953</v>
      </c>
      <c r="B963">
        <v>5700</v>
      </c>
      <c r="C963">
        <v>6800</v>
      </c>
      <c r="D963">
        <v>119.29824561403508</v>
      </c>
      <c r="E963" t="s">
        <v>20</v>
      </c>
      <c r="F963">
        <v>155</v>
      </c>
      <c r="G963">
        <v>43.87096774193548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t="s">
        <v>2047</v>
      </c>
      <c r="P963" t="s">
        <v>2059</v>
      </c>
    </row>
    <row r="964" spans="1:16" x14ac:dyDescent="0.2">
      <c r="A964" t="s">
        <v>1955</v>
      </c>
      <c r="B964">
        <v>3600</v>
      </c>
      <c r="C964">
        <v>10657</v>
      </c>
      <c r="D964">
        <v>296.02777777777777</v>
      </c>
      <c r="E964" t="s">
        <v>20</v>
      </c>
      <c r="F964">
        <v>266</v>
      </c>
      <c r="G964">
        <v>40.063909774436091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t="s">
        <v>2033</v>
      </c>
      <c r="P964" t="s">
        <v>2034</v>
      </c>
    </row>
    <row r="965" spans="1:16" x14ac:dyDescent="0.2">
      <c r="A965" t="s">
        <v>1957</v>
      </c>
      <c r="B965">
        <v>5900</v>
      </c>
      <c r="C965">
        <v>4997</v>
      </c>
      <c r="D965">
        <v>84.694915254237287</v>
      </c>
      <c r="E965" t="s">
        <v>14</v>
      </c>
      <c r="F965">
        <v>114</v>
      </c>
      <c r="G965">
        <v>43.833333333333336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t="s">
        <v>2054</v>
      </c>
      <c r="P965" t="s">
        <v>2055</v>
      </c>
    </row>
    <row r="966" spans="1:16" x14ac:dyDescent="0.2">
      <c r="A966" t="s">
        <v>1959</v>
      </c>
      <c r="B966">
        <v>3700</v>
      </c>
      <c r="C966">
        <v>13164</v>
      </c>
      <c r="D966">
        <v>355.7837837837838</v>
      </c>
      <c r="E966" t="s">
        <v>20</v>
      </c>
      <c r="F966">
        <v>155</v>
      </c>
      <c r="G966">
        <v>84.92903225806451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t="s">
        <v>2039</v>
      </c>
      <c r="P966" t="s">
        <v>2040</v>
      </c>
    </row>
    <row r="967" spans="1:16" x14ac:dyDescent="0.2">
      <c r="A967" t="s">
        <v>1961</v>
      </c>
      <c r="B967">
        <v>2200</v>
      </c>
      <c r="C967">
        <v>8501</v>
      </c>
      <c r="D967">
        <v>386.40909090909093</v>
      </c>
      <c r="E967" t="s">
        <v>20</v>
      </c>
      <c r="F967">
        <v>207</v>
      </c>
      <c r="G967">
        <v>41.067632850241544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t="s">
        <v>2035</v>
      </c>
      <c r="P967" t="s">
        <v>2036</v>
      </c>
    </row>
    <row r="968" spans="1:16" x14ac:dyDescent="0.2">
      <c r="A968" t="s">
        <v>1962</v>
      </c>
      <c r="B968">
        <v>1700</v>
      </c>
      <c r="C968">
        <v>13468</v>
      </c>
      <c r="D968">
        <v>792.23529411764707</v>
      </c>
      <c r="E968" t="s">
        <v>20</v>
      </c>
      <c r="F968">
        <v>245</v>
      </c>
      <c r="G968">
        <v>54.971428571428568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t="s">
        <v>2039</v>
      </c>
      <c r="P968" t="s">
        <v>2040</v>
      </c>
    </row>
    <row r="969" spans="1:16" x14ac:dyDescent="0.2">
      <c r="A969" t="s">
        <v>1964</v>
      </c>
      <c r="B969">
        <v>88400</v>
      </c>
      <c r="C969">
        <v>121138</v>
      </c>
      <c r="D969">
        <v>137.03393665158373</v>
      </c>
      <c r="E969" t="s">
        <v>20</v>
      </c>
      <c r="F969">
        <v>1573</v>
      </c>
      <c r="G969">
        <v>77.010807374443743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t="s">
        <v>2035</v>
      </c>
      <c r="P969" t="s">
        <v>2062</v>
      </c>
    </row>
    <row r="970" spans="1:16" x14ac:dyDescent="0.2">
      <c r="A970" t="s">
        <v>1966</v>
      </c>
      <c r="B970">
        <v>2400</v>
      </c>
      <c r="C970">
        <v>8117</v>
      </c>
      <c r="D970">
        <v>338.20833333333337</v>
      </c>
      <c r="E970" t="s">
        <v>20</v>
      </c>
      <c r="F970">
        <v>114</v>
      </c>
      <c r="G970">
        <v>71.201754385964918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t="s">
        <v>2033</v>
      </c>
      <c r="P970" t="s">
        <v>2034</v>
      </c>
    </row>
    <row r="971" spans="1:16" x14ac:dyDescent="0.2">
      <c r="A971" t="s">
        <v>1968</v>
      </c>
      <c r="B971">
        <v>7900</v>
      </c>
      <c r="C971">
        <v>8550</v>
      </c>
      <c r="D971">
        <v>108.22784810126582</v>
      </c>
      <c r="E971" t="s">
        <v>20</v>
      </c>
      <c r="F971">
        <v>93</v>
      </c>
      <c r="G971">
        <v>91.935483870967744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t="s">
        <v>2039</v>
      </c>
      <c r="P971" t="s">
        <v>2040</v>
      </c>
    </row>
    <row r="972" spans="1:16" x14ac:dyDescent="0.2">
      <c r="A972" t="s">
        <v>1970</v>
      </c>
      <c r="B972">
        <v>94900</v>
      </c>
      <c r="C972">
        <v>57659</v>
      </c>
      <c r="D972">
        <v>60.757639620653315</v>
      </c>
      <c r="E972" t="s">
        <v>14</v>
      </c>
      <c r="F972">
        <v>594</v>
      </c>
      <c r="G972">
        <v>97.069023569023571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t="s">
        <v>2039</v>
      </c>
      <c r="P972" t="s">
        <v>2040</v>
      </c>
    </row>
    <row r="973" spans="1:16" x14ac:dyDescent="0.2">
      <c r="A973" t="s">
        <v>1972</v>
      </c>
      <c r="B973">
        <v>5100</v>
      </c>
      <c r="C973">
        <v>1414</v>
      </c>
      <c r="D973">
        <v>27.725490196078432</v>
      </c>
      <c r="E973" t="s">
        <v>14</v>
      </c>
      <c r="F973">
        <v>24</v>
      </c>
      <c r="G973">
        <v>58.916666666666664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t="s">
        <v>2041</v>
      </c>
      <c r="P973" t="s">
        <v>2060</v>
      </c>
    </row>
    <row r="974" spans="1:16" x14ac:dyDescent="0.2">
      <c r="A974" t="s">
        <v>1974</v>
      </c>
      <c r="B974">
        <v>42700</v>
      </c>
      <c r="C974">
        <v>97524</v>
      </c>
      <c r="D974">
        <v>228.3934426229508</v>
      </c>
      <c r="E974" t="s">
        <v>20</v>
      </c>
      <c r="F974">
        <v>1681</v>
      </c>
      <c r="G974">
        <v>58.015466983938133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t="s">
        <v>2037</v>
      </c>
      <c r="P974" t="s">
        <v>2038</v>
      </c>
    </row>
    <row r="975" spans="1:16" x14ac:dyDescent="0.2">
      <c r="A975" t="s">
        <v>1976</v>
      </c>
      <c r="B975">
        <v>121100</v>
      </c>
      <c r="C975">
        <v>26176</v>
      </c>
      <c r="D975">
        <v>21.615194054500414</v>
      </c>
      <c r="E975" t="s">
        <v>14</v>
      </c>
      <c r="F975">
        <v>252</v>
      </c>
      <c r="G975">
        <v>103.87301587301587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t="s">
        <v>2039</v>
      </c>
      <c r="P975" t="s">
        <v>2040</v>
      </c>
    </row>
    <row r="976" spans="1:16" x14ac:dyDescent="0.2">
      <c r="A976" t="s">
        <v>1978</v>
      </c>
      <c r="B976">
        <v>800</v>
      </c>
      <c r="C976">
        <v>2991</v>
      </c>
      <c r="D976">
        <v>373.875</v>
      </c>
      <c r="E976" t="s">
        <v>20</v>
      </c>
      <c r="F976">
        <v>32</v>
      </c>
      <c r="G976">
        <v>93.46875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t="s">
        <v>2035</v>
      </c>
      <c r="P976" t="s">
        <v>2045</v>
      </c>
    </row>
    <row r="977" spans="1:16" x14ac:dyDescent="0.2">
      <c r="A977" t="s">
        <v>1980</v>
      </c>
      <c r="B977">
        <v>5400</v>
      </c>
      <c r="C977">
        <v>8366</v>
      </c>
      <c r="D977">
        <v>154.92592592592592</v>
      </c>
      <c r="E977" t="s">
        <v>20</v>
      </c>
      <c r="F977">
        <v>135</v>
      </c>
      <c r="G977">
        <v>61.970370370370368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t="s">
        <v>2039</v>
      </c>
      <c r="P977" t="s">
        <v>2040</v>
      </c>
    </row>
    <row r="978" spans="1:16" x14ac:dyDescent="0.2">
      <c r="A978" t="s">
        <v>1982</v>
      </c>
      <c r="B978">
        <v>4000</v>
      </c>
      <c r="C978">
        <v>12886</v>
      </c>
      <c r="D978">
        <v>322.14999999999998</v>
      </c>
      <c r="E978" t="s">
        <v>20</v>
      </c>
      <c r="F978">
        <v>140</v>
      </c>
      <c r="G978">
        <v>92.042857142857144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t="s">
        <v>2039</v>
      </c>
      <c r="P978" t="s">
        <v>2040</v>
      </c>
    </row>
    <row r="979" spans="1:16" x14ac:dyDescent="0.2">
      <c r="A979" t="s">
        <v>1983</v>
      </c>
      <c r="B979">
        <v>7000</v>
      </c>
      <c r="C979">
        <v>5177</v>
      </c>
      <c r="D979">
        <v>73.957142857142856</v>
      </c>
      <c r="E979" t="s">
        <v>14</v>
      </c>
      <c r="F979">
        <v>67</v>
      </c>
      <c r="G979">
        <v>77.268656716417908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t="s">
        <v>2033</v>
      </c>
      <c r="P979" t="s">
        <v>2034</v>
      </c>
    </row>
    <row r="980" spans="1:16" x14ac:dyDescent="0.2">
      <c r="A980" t="s">
        <v>1985</v>
      </c>
      <c r="B980">
        <v>1000</v>
      </c>
      <c r="C980">
        <v>8641</v>
      </c>
      <c r="D980">
        <v>864.1</v>
      </c>
      <c r="E980" t="s">
        <v>20</v>
      </c>
      <c r="F980">
        <v>92</v>
      </c>
      <c r="G980">
        <v>93.923913043478265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t="s">
        <v>2050</v>
      </c>
      <c r="P980" t="s">
        <v>2051</v>
      </c>
    </row>
    <row r="981" spans="1:16" x14ac:dyDescent="0.2">
      <c r="A981" t="s">
        <v>1987</v>
      </c>
      <c r="B981">
        <v>60200</v>
      </c>
      <c r="C981">
        <v>86244</v>
      </c>
      <c r="D981">
        <v>143.26245847176079</v>
      </c>
      <c r="E981" t="s">
        <v>20</v>
      </c>
      <c r="F981">
        <v>1015</v>
      </c>
      <c r="G981">
        <v>84.969458128078813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t="s">
        <v>2039</v>
      </c>
      <c r="P981" t="s">
        <v>2040</v>
      </c>
    </row>
    <row r="982" spans="1:16" x14ac:dyDescent="0.2">
      <c r="A982" t="s">
        <v>1989</v>
      </c>
      <c r="B982">
        <v>195200</v>
      </c>
      <c r="C982">
        <v>78630</v>
      </c>
      <c r="D982">
        <v>40.281762295081968</v>
      </c>
      <c r="E982" t="s">
        <v>14</v>
      </c>
      <c r="F982">
        <v>742</v>
      </c>
      <c r="G982">
        <v>105.97035040431267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t="s">
        <v>2047</v>
      </c>
      <c r="P982" t="s">
        <v>2048</v>
      </c>
    </row>
    <row r="983" spans="1:16" x14ac:dyDescent="0.2">
      <c r="A983" t="s">
        <v>1991</v>
      </c>
      <c r="B983">
        <v>6700</v>
      </c>
      <c r="C983">
        <v>11941</v>
      </c>
      <c r="D983">
        <v>178.22388059701493</v>
      </c>
      <c r="E983" t="s">
        <v>20</v>
      </c>
      <c r="F983">
        <v>323</v>
      </c>
      <c r="G983">
        <v>36.969040247678016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t="s">
        <v>2037</v>
      </c>
      <c r="P983" t="s">
        <v>2038</v>
      </c>
    </row>
    <row r="984" spans="1:16" x14ac:dyDescent="0.2">
      <c r="A984" t="s">
        <v>1993</v>
      </c>
      <c r="B984">
        <v>7200</v>
      </c>
      <c r="C984">
        <v>6115</v>
      </c>
      <c r="D984">
        <v>84.930555555555557</v>
      </c>
      <c r="E984" t="s">
        <v>14</v>
      </c>
      <c r="F984">
        <v>75</v>
      </c>
      <c r="G984">
        <v>81.533333333333331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t="s">
        <v>2041</v>
      </c>
      <c r="P984" t="s">
        <v>2042</v>
      </c>
    </row>
    <row r="985" spans="1:16" x14ac:dyDescent="0.2">
      <c r="A985" t="s">
        <v>1995</v>
      </c>
      <c r="B985">
        <v>129100</v>
      </c>
      <c r="C985">
        <v>188404</v>
      </c>
      <c r="D985">
        <v>145.93648334624322</v>
      </c>
      <c r="E985" t="s">
        <v>20</v>
      </c>
      <c r="F985">
        <v>2326</v>
      </c>
      <c r="G985">
        <v>80.999140154772135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t="s">
        <v>2041</v>
      </c>
      <c r="P985" t="s">
        <v>2042</v>
      </c>
    </row>
    <row r="986" spans="1:16" x14ac:dyDescent="0.2">
      <c r="A986" t="s">
        <v>1997</v>
      </c>
      <c r="B986">
        <v>6500</v>
      </c>
      <c r="C986">
        <v>9910</v>
      </c>
      <c r="D986">
        <v>152.46153846153848</v>
      </c>
      <c r="E986" t="s">
        <v>20</v>
      </c>
      <c r="F986">
        <v>381</v>
      </c>
      <c r="G986">
        <v>26.010498687664043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t="s">
        <v>2039</v>
      </c>
      <c r="P986" t="s">
        <v>2040</v>
      </c>
    </row>
    <row r="987" spans="1:16" x14ac:dyDescent="0.2">
      <c r="A987" t="s">
        <v>1999</v>
      </c>
      <c r="B987">
        <v>170600</v>
      </c>
      <c r="C987">
        <v>114523</v>
      </c>
      <c r="D987">
        <v>67.129542790152414</v>
      </c>
      <c r="E987" t="s">
        <v>14</v>
      </c>
      <c r="F987">
        <v>4405</v>
      </c>
      <c r="G987">
        <v>25.998410896708286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t="s">
        <v>2035</v>
      </c>
      <c r="P987" t="s">
        <v>2036</v>
      </c>
    </row>
    <row r="988" spans="1:16" x14ac:dyDescent="0.2">
      <c r="A988" t="s">
        <v>2001</v>
      </c>
      <c r="B988">
        <v>7800</v>
      </c>
      <c r="C988">
        <v>3144</v>
      </c>
      <c r="D988">
        <v>40.307692307692307</v>
      </c>
      <c r="E988" t="s">
        <v>14</v>
      </c>
      <c r="F988">
        <v>92</v>
      </c>
      <c r="G988">
        <v>34.173913043478258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t="s">
        <v>2035</v>
      </c>
      <c r="P988" t="s">
        <v>2036</v>
      </c>
    </row>
    <row r="989" spans="1:16" x14ac:dyDescent="0.2">
      <c r="A989" t="s">
        <v>2003</v>
      </c>
      <c r="B989">
        <v>6200</v>
      </c>
      <c r="C989">
        <v>13441</v>
      </c>
      <c r="D989">
        <v>216.79032258064518</v>
      </c>
      <c r="E989" t="s">
        <v>20</v>
      </c>
      <c r="F989">
        <v>480</v>
      </c>
      <c r="G989">
        <v>28.002083333333335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t="s">
        <v>2041</v>
      </c>
      <c r="P989" t="s">
        <v>2042</v>
      </c>
    </row>
    <row r="990" spans="1:16" x14ac:dyDescent="0.2">
      <c r="A990" t="s">
        <v>2005</v>
      </c>
      <c r="B990">
        <v>9400</v>
      </c>
      <c r="C990">
        <v>4899</v>
      </c>
      <c r="D990">
        <v>52.117021276595743</v>
      </c>
      <c r="E990" t="s">
        <v>14</v>
      </c>
      <c r="F990">
        <v>64</v>
      </c>
      <c r="G990">
        <v>76.546875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t="s">
        <v>2047</v>
      </c>
      <c r="P990" t="s">
        <v>2056</v>
      </c>
    </row>
    <row r="991" spans="1:16" x14ac:dyDescent="0.2">
      <c r="A991" t="s">
        <v>2007</v>
      </c>
      <c r="B991">
        <v>2400</v>
      </c>
      <c r="C991">
        <v>11990</v>
      </c>
      <c r="D991">
        <v>499.58333333333337</v>
      </c>
      <c r="E991" t="s">
        <v>20</v>
      </c>
      <c r="F991">
        <v>226</v>
      </c>
      <c r="G991">
        <v>53.053097345132741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t="s">
        <v>2047</v>
      </c>
      <c r="P991" t="s">
        <v>2059</v>
      </c>
    </row>
    <row r="992" spans="1:16" x14ac:dyDescent="0.2">
      <c r="A992" t="s">
        <v>2009</v>
      </c>
      <c r="B992">
        <v>7800</v>
      </c>
      <c r="C992">
        <v>6839</v>
      </c>
      <c r="D992">
        <v>87.679487179487182</v>
      </c>
      <c r="E992" t="s">
        <v>14</v>
      </c>
      <c r="F992">
        <v>64</v>
      </c>
      <c r="G992">
        <v>106.859375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t="s">
        <v>2041</v>
      </c>
      <c r="P992" t="s">
        <v>2044</v>
      </c>
    </row>
    <row r="993" spans="1:16" x14ac:dyDescent="0.2">
      <c r="A993" t="s">
        <v>2010</v>
      </c>
      <c r="B993">
        <v>9800</v>
      </c>
      <c r="C993">
        <v>11091</v>
      </c>
      <c r="D993">
        <v>113.17346938775511</v>
      </c>
      <c r="E993" t="s">
        <v>20</v>
      </c>
      <c r="F993">
        <v>241</v>
      </c>
      <c r="G993">
        <v>46.020746887966808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t="s">
        <v>2035</v>
      </c>
      <c r="P993" t="s">
        <v>2036</v>
      </c>
    </row>
    <row r="994" spans="1:16" x14ac:dyDescent="0.2">
      <c r="A994" t="s">
        <v>2012</v>
      </c>
      <c r="B994">
        <v>3100</v>
      </c>
      <c r="C994">
        <v>13223</v>
      </c>
      <c r="D994">
        <v>426.54838709677421</v>
      </c>
      <c r="E994" t="s">
        <v>20</v>
      </c>
      <c r="F994">
        <v>132</v>
      </c>
      <c r="G994">
        <v>100.17424242424242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t="s">
        <v>2041</v>
      </c>
      <c r="P994" t="s">
        <v>2044</v>
      </c>
    </row>
    <row r="995" spans="1:16" x14ac:dyDescent="0.2">
      <c r="A995" t="s">
        <v>2014</v>
      </c>
      <c r="B995">
        <v>9800</v>
      </c>
      <c r="C995">
        <v>7608</v>
      </c>
      <c r="D995">
        <v>77.632653061224488</v>
      </c>
      <c r="E995" t="s">
        <v>74</v>
      </c>
      <c r="F995">
        <v>75</v>
      </c>
      <c r="G995">
        <v>101.44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t="s">
        <v>2054</v>
      </c>
      <c r="P995" t="s">
        <v>2055</v>
      </c>
    </row>
    <row r="996" spans="1:16" x14ac:dyDescent="0.2">
      <c r="A996" t="s">
        <v>2016</v>
      </c>
      <c r="B996">
        <v>141100</v>
      </c>
      <c r="C996">
        <v>74073</v>
      </c>
      <c r="D996">
        <v>52.496810772501767</v>
      </c>
      <c r="E996" t="s">
        <v>14</v>
      </c>
      <c r="F996">
        <v>842</v>
      </c>
      <c r="G996">
        <v>87.972684085510693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t="s">
        <v>2047</v>
      </c>
      <c r="P996" t="s">
        <v>2059</v>
      </c>
    </row>
    <row r="997" spans="1:16" x14ac:dyDescent="0.2">
      <c r="A997" t="s">
        <v>2018</v>
      </c>
      <c r="B997">
        <v>97300</v>
      </c>
      <c r="C997">
        <v>153216</v>
      </c>
      <c r="D997">
        <v>157.46762589928059</v>
      </c>
      <c r="E997" t="s">
        <v>20</v>
      </c>
      <c r="F997">
        <v>2043</v>
      </c>
      <c r="G997">
        <v>74.995594713656388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t="s">
        <v>2033</v>
      </c>
      <c r="P997" t="s">
        <v>2034</v>
      </c>
    </row>
    <row r="998" spans="1:16" x14ac:dyDescent="0.2">
      <c r="A998" t="s">
        <v>2020</v>
      </c>
      <c r="B998">
        <v>6600</v>
      </c>
      <c r="C998">
        <v>4814</v>
      </c>
      <c r="D998">
        <v>72.939393939393938</v>
      </c>
      <c r="E998" t="s">
        <v>14</v>
      </c>
      <c r="F998">
        <v>112</v>
      </c>
      <c r="G998">
        <v>42.982142857142854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t="s">
        <v>2039</v>
      </c>
      <c r="P998" t="s">
        <v>2040</v>
      </c>
    </row>
    <row r="999" spans="1:16" x14ac:dyDescent="0.2">
      <c r="A999" t="s">
        <v>2022</v>
      </c>
      <c r="B999">
        <v>7600</v>
      </c>
      <c r="C999">
        <v>4603</v>
      </c>
      <c r="D999">
        <v>60.565789473684205</v>
      </c>
      <c r="E999" t="s">
        <v>74</v>
      </c>
      <c r="F999">
        <v>139</v>
      </c>
      <c r="G999">
        <v>33.115107913669064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t="s">
        <v>2039</v>
      </c>
      <c r="P999" t="s">
        <v>2040</v>
      </c>
    </row>
    <row r="1000" spans="1:16" x14ac:dyDescent="0.2">
      <c r="A1000" t="s">
        <v>2024</v>
      </c>
      <c r="B1000">
        <v>66600</v>
      </c>
      <c r="C1000">
        <v>37823</v>
      </c>
      <c r="D1000">
        <v>56.791291291291287</v>
      </c>
      <c r="E1000" t="s">
        <v>14</v>
      </c>
      <c r="F1000">
        <v>374</v>
      </c>
      <c r="G1000">
        <v>101.13101604278074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t="s">
        <v>2035</v>
      </c>
      <c r="P1000" t="s">
        <v>2045</v>
      </c>
    </row>
    <row r="1001" spans="1:16" x14ac:dyDescent="0.2">
      <c r="A1001" t="s">
        <v>2026</v>
      </c>
      <c r="B1001">
        <v>111100</v>
      </c>
      <c r="C1001">
        <v>62819</v>
      </c>
      <c r="D1001">
        <v>56.542754275427541</v>
      </c>
      <c r="E1001" t="s">
        <v>74</v>
      </c>
      <c r="F1001">
        <v>1122</v>
      </c>
      <c r="G1001">
        <v>55.98841354723708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t="s">
        <v>2033</v>
      </c>
      <c r="P1001" t="s">
        <v>2034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7635-63B2-AA4B-8BDE-911661F9E529}">
  <dimension ref="A1:K566"/>
  <sheetViews>
    <sheetView topLeftCell="A2" workbookViewId="0">
      <selection activeCell="I28" sqref="I28"/>
    </sheetView>
  </sheetViews>
  <sheetFormatPr baseColWidth="10" defaultRowHeight="16" x14ac:dyDescent="0.2"/>
  <cols>
    <col min="1" max="1" width="12.5" customWidth="1"/>
    <col min="2" max="2" width="12.83203125" bestFit="1" customWidth="1"/>
    <col min="4" max="4" width="13.83203125" customWidth="1"/>
    <col min="5" max="5" width="13" bestFit="1" customWidth="1"/>
    <col min="7" max="7" width="38.1640625" bestFit="1" customWidth="1"/>
    <col min="8" max="8" width="20.6640625" customWidth="1"/>
    <col min="10" max="10" width="21.6640625" bestFit="1" customWidth="1"/>
    <col min="11" max="11" width="14.83203125" customWidth="1"/>
  </cols>
  <sheetData>
    <row r="1" spans="1:11" s="13" customFormat="1" x14ac:dyDescent="0.2">
      <c r="A1" s="13" t="s">
        <v>4</v>
      </c>
      <c r="B1" s="13" t="s">
        <v>5</v>
      </c>
      <c r="D1" s="13" t="s">
        <v>4</v>
      </c>
      <c r="E1" s="13" t="s">
        <v>5</v>
      </c>
    </row>
    <row r="2" spans="1:11" x14ac:dyDescent="0.2">
      <c r="A2" t="s">
        <v>20</v>
      </c>
      <c r="B2">
        <v>158</v>
      </c>
      <c r="D2" t="s">
        <v>14</v>
      </c>
      <c r="E2">
        <v>0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G3" s="12" t="s">
        <v>2088</v>
      </c>
      <c r="J3" s="12" t="s">
        <v>2093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G4" t="s">
        <v>2089</v>
      </c>
      <c r="H4" s="14">
        <f>AVERAGE(B2:B566)</f>
        <v>851.14690265486729</v>
      </c>
      <c r="J4" t="s">
        <v>2089</v>
      </c>
      <c r="K4" s="14">
        <f>AVERAGE(E2:E365)</f>
        <v>585.61538461538464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G5" t="s">
        <v>2090</v>
      </c>
      <c r="H5">
        <f>MEDIAN(B2:B566)</f>
        <v>201</v>
      </c>
      <c r="J5" t="s">
        <v>2090</v>
      </c>
      <c r="K5">
        <f>MEDIAN(E2:E365)</f>
        <v>114.5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G6" t="s">
        <v>2091</v>
      </c>
      <c r="H6">
        <f>MIN(B2:B566)</f>
        <v>16</v>
      </c>
      <c r="J6" t="s">
        <v>2091</v>
      </c>
      <c r="K6">
        <f>MIN(E2:E365)</f>
        <v>0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G7" t="s">
        <v>2092</v>
      </c>
      <c r="H7">
        <f>MAX(B2:B566)</f>
        <v>7295</v>
      </c>
      <c r="J7" t="s">
        <v>2092</v>
      </c>
      <c r="K7">
        <f>MAX(E2:E365)</f>
        <v>6080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  <c r="G13" s="12" t="s">
        <v>2094</v>
      </c>
      <c r="H13" s="14">
        <f>_xlfn.VAR.P(Crowdfunding!H2:H1001)</f>
        <v>1293119.5189749999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  <c r="G14" s="12" t="s">
        <v>2095</v>
      </c>
      <c r="H14" s="14">
        <f>_xlfn.STDEV.P(Crowdfunding!H2:H1001)</f>
        <v>1137.154131582434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  <c r="G18" s="12" t="s">
        <v>2096</v>
      </c>
      <c r="H18" s="14">
        <f>_xlfn.VAR.P(B2:B566)</f>
        <v>1603373.7324019109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  <c r="G19" s="12" t="s">
        <v>2097</v>
      </c>
      <c r="H19" s="14">
        <f>_xlfn.VAR.P(E2:E365)</f>
        <v>921574.68174133555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1" priority="2" stopIfTrue="1" operator="containsText" text="successful">
      <formula>NOT(ISERROR(SEARCH("successful",A2)))</formula>
    </cfRule>
  </conditionalFormatting>
  <conditionalFormatting sqref="D2:D365">
    <cfRule type="containsText" dxfId="0" priority="1" operator="containsText" text="failed">
      <formula>NOT(ISERROR(SEARCH("failed",D2)))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CEF1-728F-CA40-AC50-6B3B92971615}">
  <dimension ref="A2:F15"/>
  <sheetViews>
    <sheetView workbookViewId="0">
      <selection activeCell="F20" sqref="F20"/>
    </sheetView>
  </sheetViews>
  <sheetFormatPr baseColWidth="10" defaultRowHeight="16" x14ac:dyDescent="0.2"/>
  <cols>
    <col min="1" max="1" width="22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6" t="s">
        <v>6</v>
      </c>
      <c r="B2" t="s">
        <v>2066</v>
      </c>
    </row>
    <row r="4" spans="1:6" x14ac:dyDescent="0.2">
      <c r="A4" s="6" t="s">
        <v>2070</v>
      </c>
      <c r="B4" s="6" t="s">
        <v>2071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7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">
      <c r="A8" s="7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7" t="s">
        <v>2064</v>
      </c>
      <c r="E9">
        <v>4</v>
      </c>
      <c r="F9">
        <v>4</v>
      </c>
    </row>
    <row r="10" spans="1:6" x14ac:dyDescent="0.2">
      <c r="A10" s="7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7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7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7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7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7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67B6-F4F3-C042-AB95-F911C709B389}">
  <dimension ref="A1:F30"/>
  <sheetViews>
    <sheetView workbookViewId="0">
      <selection activeCell="K3" sqref="K3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2066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2067</v>
      </c>
      <c r="B4" s="6" t="s">
        <v>2071</v>
      </c>
    </row>
    <row r="5" spans="1:6" x14ac:dyDescent="0.2">
      <c r="A5" s="6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7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2065</v>
      </c>
      <c r="E7">
        <v>4</v>
      </c>
      <c r="F7">
        <v>4</v>
      </c>
    </row>
    <row r="8" spans="1:6" x14ac:dyDescent="0.2">
      <c r="A8" s="7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2043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2056</v>
      </c>
      <c r="C20">
        <v>4</v>
      </c>
      <c r="E20">
        <v>4</v>
      </c>
      <c r="F20">
        <v>8</v>
      </c>
    </row>
    <row r="21" spans="1:6" x14ac:dyDescent="0.2">
      <c r="A21" s="7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2063</v>
      </c>
      <c r="C22">
        <v>9</v>
      </c>
      <c r="E22">
        <v>5</v>
      </c>
      <c r="F22">
        <v>14</v>
      </c>
    </row>
    <row r="23" spans="1:6" x14ac:dyDescent="0.2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2059</v>
      </c>
      <c r="C25">
        <v>7</v>
      </c>
      <c r="E25">
        <v>14</v>
      </c>
      <c r="F25">
        <v>21</v>
      </c>
    </row>
    <row r="26" spans="1:6" x14ac:dyDescent="0.2">
      <c r="A26" s="7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2062</v>
      </c>
      <c r="E29">
        <v>3</v>
      </c>
      <c r="F29">
        <v>3</v>
      </c>
    </row>
    <row r="30" spans="1:6" x14ac:dyDescent="0.2">
      <c r="A30" s="7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7DAB0-4779-B14F-883E-ED6331C8981E}">
  <dimension ref="A1:E18"/>
  <sheetViews>
    <sheetView workbookViewId="0">
      <selection activeCell="L27" sqref="L27"/>
    </sheetView>
  </sheetViews>
  <sheetFormatPr baseColWidth="10" defaultRowHeight="16" x14ac:dyDescent="0.2"/>
  <cols>
    <col min="1" max="1" width="29.332031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2066</v>
      </c>
    </row>
    <row r="2" spans="1:5" x14ac:dyDescent="0.2">
      <c r="A2" s="6" t="s">
        <v>2087</v>
      </c>
      <c r="B2" t="s">
        <v>2066</v>
      </c>
    </row>
    <row r="4" spans="1:5" x14ac:dyDescent="0.2">
      <c r="A4" s="6" t="s">
        <v>2074</v>
      </c>
      <c r="B4" s="6" t="s">
        <v>2071</v>
      </c>
    </row>
    <row r="5" spans="1:5" x14ac:dyDescent="0.2">
      <c r="A5" s="6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0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0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0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0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0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0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0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0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0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0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0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0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0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DB447-AE1E-AF4C-80BB-194802A17368}">
  <dimension ref="A1:K33"/>
  <sheetViews>
    <sheetView tabSelected="1" workbookViewId="0">
      <selection activeCell="N11" sqref="N11"/>
    </sheetView>
  </sheetViews>
  <sheetFormatPr baseColWidth="10" defaultRowHeight="16" x14ac:dyDescent="0.2"/>
  <cols>
    <col min="1" max="1" width="17.33203125" bestFit="1" customWidth="1"/>
    <col min="2" max="2" width="26" bestFit="1" customWidth="1"/>
    <col min="3" max="3" width="22.5" bestFit="1" customWidth="1"/>
    <col min="4" max="4" width="24.83203125" bestFit="1" customWidth="1"/>
    <col min="5" max="5" width="12.33203125" bestFit="1" customWidth="1"/>
    <col min="6" max="6" width="19.5" bestFit="1" customWidth="1"/>
    <col min="7" max="7" width="19.5" customWidth="1"/>
    <col min="8" max="8" width="15.83203125" bestFit="1" customWidth="1"/>
    <col min="9" max="9" width="15.83203125" customWidth="1"/>
    <col min="10" max="10" width="18.83203125" bestFit="1" customWidth="1"/>
    <col min="11" max="11" width="17.83203125" customWidth="1"/>
  </cols>
  <sheetData>
    <row r="1" spans="1:11" s="1" customFormat="1" x14ac:dyDescent="0.2">
      <c r="A1" s="1" t="s">
        <v>2098</v>
      </c>
      <c r="B1" s="1" t="s">
        <v>2110</v>
      </c>
      <c r="C1" s="1" t="s">
        <v>2111</v>
      </c>
      <c r="D1" s="1" t="s">
        <v>2115</v>
      </c>
      <c r="E1" s="1" t="s">
        <v>2112</v>
      </c>
      <c r="F1" s="1" t="s">
        <v>2117</v>
      </c>
      <c r="G1" s="1" t="s">
        <v>2113</v>
      </c>
      <c r="H1" s="1" t="s">
        <v>2118</v>
      </c>
      <c r="I1" s="1" t="s">
        <v>2114</v>
      </c>
      <c r="J1" s="1" t="s">
        <v>2119</v>
      </c>
      <c r="K1" s="1" t="s">
        <v>2116</v>
      </c>
    </row>
    <row r="2" spans="1:11" x14ac:dyDescent="0.2">
      <c r="A2" s="5" t="s">
        <v>2123</v>
      </c>
      <c r="B2">
        <f>COUNTIFS(Table1[outcome],"=successful",Table1[goal], "&lt;1000")</f>
        <v>30</v>
      </c>
      <c r="C2">
        <f>COUNTIFS(Table1[outcome],"=failed", Table1[goal], "&lt;1000")</f>
        <v>20</v>
      </c>
      <c r="D2">
        <f>COUNTIFS(Table1[outcome],"=canceled", Table1[goal], "&lt;1000")</f>
        <v>1</v>
      </c>
      <c r="E2">
        <f>SUM(B2:D2)</f>
        <v>51</v>
      </c>
      <c r="F2" s="11">
        <f>B2/E2*100</f>
        <v>58.82352941176471</v>
      </c>
      <c r="G2" s="15">
        <f>F2/100</f>
        <v>0.58823529411764708</v>
      </c>
      <c r="H2" s="11">
        <f>C2/E2*100</f>
        <v>39.215686274509807</v>
      </c>
      <c r="I2" s="15">
        <f>H2/100</f>
        <v>0.39215686274509809</v>
      </c>
      <c r="J2" s="11">
        <f>D2/E2*100</f>
        <v>1.9607843137254901</v>
      </c>
      <c r="K2" s="15">
        <f>J2/100</f>
        <v>1.9607843137254902E-2</v>
      </c>
    </row>
    <row r="3" spans="1:11" x14ac:dyDescent="0.2">
      <c r="A3" s="5" t="s">
        <v>2099</v>
      </c>
      <c r="B3">
        <f>COUNTIFS(Table1[outcome],"=successful",Table1[goal],"&gt;=1000",Table1[goal],"&lt;=4999")</f>
        <v>191</v>
      </c>
      <c r="C3">
        <f>COUNTIFS(Table1[outcome],"=failed",Table1[goal], "&gt;=1000", Table1[goal], "&lt;=4999")</f>
        <v>38</v>
      </c>
      <c r="D3">
        <f>COUNTIFS(Table1[outcome],"=canceled",Table1[goal], "&gt;=1000", Table1[goal], "&lt;=4999")</f>
        <v>2</v>
      </c>
      <c r="E3">
        <f t="shared" ref="E3:E13" si="0">SUM(B3:D3)</f>
        <v>231</v>
      </c>
      <c r="F3" s="11">
        <f t="shared" ref="F3:F13" si="1">B3/E3*100</f>
        <v>82.683982683982677</v>
      </c>
      <c r="G3" s="15">
        <f>F3/100</f>
        <v>0.82683982683982682</v>
      </c>
      <c r="H3" s="11">
        <f t="shared" ref="H3:H13" si="2">C3/E3*100</f>
        <v>16.450216450216452</v>
      </c>
      <c r="I3" s="15">
        <f t="shared" ref="I3:I13" si="3">H3/100</f>
        <v>0.16450216450216451</v>
      </c>
      <c r="J3" s="11">
        <f t="shared" ref="J3:J13" si="4">D3/E3*100</f>
        <v>0.86580086580086579</v>
      </c>
      <c r="K3" s="15">
        <f t="shared" ref="K3:K13" si="5">J3/100</f>
        <v>8.658008658008658E-3</v>
      </c>
    </row>
    <row r="4" spans="1:11" x14ac:dyDescent="0.2">
      <c r="A4" s="5" t="s">
        <v>2100</v>
      </c>
      <c r="B4">
        <f>COUNTIFS(Table1[outcome],"=successful",Table1[goal], "&gt;=5000",Table1[goal], "&lt;=9999")</f>
        <v>164</v>
      </c>
      <c r="C4">
        <f>COUNTIFS(Table1[outcome],"=failed",Table1[goal], "&gt;=5000", Table1[goal], "&lt;=9999")</f>
        <v>126</v>
      </c>
      <c r="D4">
        <f>COUNTIFS(Table1[outcome],"=canceled",Table1[goal], "&gt;=5000", Table1[goal], "&lt;=9999")</f>
        <v>25</v>
      </c>
      <c r="E4">
        <f t="shared" si="0"/>
        <v>315</v>
      </c>
      <c r="F4" s="11">
        <f t="shared" si="1"/>
        <v>52.06349206349207</v>
      </c>
      <c r="G4" s="15">
        <f t="shared" ref="G4:G13" si="6">F4/100</f>
        <v>0.52063492063492067</v>
      </c>
      <c r="H4" s="11">
        <f t="shared" si="2"/>
        <v>40</v>
      </c>
      <c r="I4" s="15">
        <f t="shared" si="3"/>
        <v>0.4</v>
      </c>
      <c r="J4" s="11">
        <f t="shared" si="4"/>
        <v>7.9365079365079358</v>
      </c>
      <c r="K4" s="15">
        <f t="shared" si="5"/>
        <v>7.9365079365079361E-2</v>
      </c>
    </row>
    <row r="5" spans="1:11" x14ac:dyDescent="0.2">
      <c r="A5" s="5" t="s">
        <v>2101</v>
      </c>
      <c r="B5">
        <f>COUNTIFS(Table1[outcome],"=successful",Table1[goal], "&gt;=10000",Table1[goal], "&lt;=14999")</f>
        <v>4</v>
      </c>
      <c r="C5">
        <f>COUNTIFS(Table1[outcome],"=failed",Table1[goal], "&gt;=10000", Table1[goal], "&lt;=14999")</f>
        <v>5</v>
      </c>
      <c r="D5">
        <f>COUNTIFS(Table1[outcome],"=canceled",Table1[goal], "&gt;=10000", Table1[goal], "&lt;=14999")</f>
        <v>0</v>
      </c>
      <c r="E5">
        <f t="shared" si="0"/>
        <v>9</v>
      </c>
      <c r="F5" s="11">
        <f t="shared" si="1"/>
        <v>44.444444444444443</v>
      </c>
      <c r="G5" s="15">
        <f t="shared" si="6"/>
        <v>0.44444444444444442</v>
      </c>
      <c r="H5" s="11">
        <f t="shared" si="2"/>
        <v>55.555555555555557</v>
      </c>
      <c r="I5" s="15">
        <f t="shared" si="3"/>
        <v>0.55555555555555558</v>
      </c>
      <c r="J5" s="11">
        <f t="shared" si="4"/>
        <v>0</v>
      </c>
      <c r="K5" s="15">
        <f t="shared" si="5"/>
        <v>0</v>
      </c>
    </row>
    <row r="6" spans="1:11" x14ac:dyDescent="0.2">
      <c r="A6" s="5" t="s">
        <v>2102</v>
      </c>
      <c r="B6">
        <f>COUNTIFS(Table1[outcome],"=successful",Table1[goal], "&gt;=15000",Table1[goal], "&lt;=19999")</f>
        <v>10</v>
      </c>
      <c r="C6">
        <f>COUNTIFS(Table1[outcome],"=failed",Table1[goal], "&gt;=15000", Table1[goal], "&lt;=19999")</f>
        <v>0</v>
      </c>
      <c r="D6">
        <f>COUNTIFS(Table1[outcome],"=canceled",Table1[goal], "&gt;=15000", Table1[goal], "&lt;=19999")</f>
        <v>0</v>
      </c>
      <c r="E6">
        <f t="shared" si="0"/>
        <v>10</v>
      </c>
      <c r="F6" s="11">
        <f t="shared" si="1"/>
        <v>100</v>
      </c>
      <c r="G6" s="15">
        <f t="shared" si="6"/>
        <v>1</v>
      </c>
      <c r="H6" s="11">
        <f t="shared" si="2"/>
        <v>0</v>
      </c>
      <c r="I6" s="15">
        <f t="shared" si="3"/>
        <v>0</v>
      </c>
      <c r="J6" s="11">
        <f t="shared" si="4"/>
        <v>0</v>
      </c>
      <c r="K6" s="15">
        <f t="shared" si="5"/>
        <v>0</v>
      </c>
    </row>
    <row r="7" spans="1:11" x14ac:dyDescent="0.2">
      <c r="A7" s="5" t="s">
        <v>2103</v>
      </c>
      <c r="B7">
        <f>COUNTIFS(Table1[outcome],"=successful",Table1[goal], "&gt;=20000",Table1[goal], "&lt;=24999")</f>
        <v>7</v>
      </c>
      <c r="C7">
        <f>COUNTIFS(Table1[outcome],"=failed",Table1[goal], "&gt;=20000", Table1[goal], "&lt;=24999")</f>
        <v>0</v>
      </c>
      <c r="D7">
        <f>COUNTIFS(Table1[outcome],"=canceled",Table1[goal], "&gt;=20000", Table1[goal], "&lt;=24999")</f>
        <v>0</v>
      </c>
      <c r="E7">
        <f t="shared" si="0"/>
        <v>7</v>
      </c>
      <c r="F7" s="11">
        <f t="shared" si="1"/>
        <v>100</v>
      </c>
      <c r="G7" s="15">
        <f t="shared" si="6"/>
        <v>1</v>
      </c>
      <c r="H7" s="11">
        <f t="shared" si="2"/>
        <v>0</v>
      </c>
      <c r="I7" s="15">
        <f t="shared" si="3"/>
        <v>0</v>
      </c>
      <c r="J7" s="11">
        <f t="shared" si="4"/>
        <v>0</v>
      </c>
      <c r="K7" s="15">
        <f t="shared" si="5"/>
        <v>0</v>
      </c>
    </row>
    <row r="8" spans="1:11" x14ac:dyDescent="0.2">
      <c r="A8" s="5" t="s">
        <v>2104</v>
      </c>
      <c r="B8">
        <f>COUNTIFS(Table1[outcome],"=successful",Table1[goal], "&gt;=25000",Table1[goal], "&lt;=29999")</f>
        <v>11</v>
      </c>
      <c r="C8">
        <f>COUNTIFS(Table1[outcome],"=failed",Table1[goal], "&gt;=25000", Table1[goal], "&lt;=29999")</f>
        <v>3</v>
      </c>
      <c r="D8">
        <f>COUNTIFS(Table1[outcome],"=canceled",Table1[goal], "&gt;=25000", Table1[goal], "&lt;=29999")</f>
        <v>0</v>
      </c>
      <c r="E8">
        <f t="shared" si="0"/>
        <v>14</v>
      </c>
      <c r="F8" s="11">
        <f t="shared" si="1"/>
        <v>78.571428571428569</v>
      </c>
      <c r="G8" s="15">
        <f t="shared" si="6"/>
        <v>0.7857142857142857</v>
      </c>
      <c r="H8" s="11">
        <f t="shared" si="2"/>
        <v>21.428571428571427</v>
      </c>
      <c r="I8" s="15">
        <f t="shared" si="3"/>
        <v>0.21428571428571427</v>
      </c>
      <c r="J8" s="11">
        <f t="shared" si="4"/>
        <v>0</v>
      </c>
      <c r="K8" s="15">
        <f t="shared" si="5"/>
        <v>0</v>
      </c>
    </row>
    <row r="9" spans="1:11" x14ac:dyDescent="0.2">
      <c r="A9" s="5" t="s">
        <v>2105</v>
      </c>
      <c r="B9">
        <f>COUNTIFS(Table1[outcome],"=successful",Table1[goal], "&gt;=30000",Table1[goal], "&lt;=34999")</f>
        <v>7</v>
      </c>
      <c r="C9">
        <f>COUNTIFS(Table1[outcome],"=failed",Table1[goal], "&gt;=30000", Table1[goal], "&lt;=34999")</f>
        <v>0</v>
      </c>
      <c r="D9">
        <f>COUNTIFS(Table1[outcome],"=canceled",Table1[goal], "&gt;=30000", Table1[goal], "&lt;=34999")</f>
        <v>0</v>
      </c>
      <c r="E9">
        <f t="shared" si="0"/>
        <v>7</v>
      </c>
      <c r="F9" s="11">
        <f t="shared" si="1"/>
        <v>100</v>
      </c>
      <c r="G9" s="15">
        <f t="shared" si="6"/>
        <v>1</v>
      </c>
      <c r="H9" s="11">
        <f t="shared" si="2"/>
        <v>0</v>
      </c>
      <c r="I9" s="15">
        <f t="shared" si="3"/>
        <v>0</v>
      </c>
      <c r="J9" s="11">
        <f t="shared" si="4"/>
        <v>0</v>
      </c>
      <c r="K9" s="15">
        <f t="shared" si="5"/>
        <v>0</v>
      </c>
    </row>
    <row r="10" spans="1:11" x14ac:dyDescent="0.2">
      <c r="A10" s="5" t="s">
        <v>2106</v>
      </c>
      <c r="B10">
        <f>COUNTIFS(Table1[outcome],"=successful",Table1[goal], "&gt;=35000",Table1[goal], "&lt;=39999")</f>
        <v>8</v>
      </c>
      <c r="C10">
        <f>COUNTIFS(Table1[outcome],"=failed",Table1[goal], "&gt;=35000", Table1[goal], "&lt;=39999")</f>
        <v>3</v>
      </c>
      <c r="D10">
        <f>COUNTIFS(Table1[outcome],"=canceled",Table1[goal], "&gt;=35000", Table1[goal], "&lt;=39999")</f>
        <v>1</v>
      </c>
      <c r="E10">
        <f t="shared" si="0"/>
        <v>12</v>
      </c>
      <c r="F10" s="11">
        <f t="shared" si="1"/>
        <v>66.666666666666657</v>
      </c>
      <c r="G10" s="15">
        <f t="shared" si="6"/>
        <v>0.66666666666666652</v>
      </c>
      <c r="H10" s="11">
        <f t="shared" si="2"/>
        <v>25</v>
      </c>
      <c r="I10" s="15">
        <f t="shared" si="3"/>
        <v>0.25</v>
      </c>
      <c r="J10" s="11">
        <f t="shared" si="4"/>
        <v>8.3333333333333321</v>
      </c>
      <c r="K10" s="15">
        <f t="shared" si="5"/>
        <v>8.3333333333333315E-2</v>
      </c>
    </row>
    <row r="11" spans="1:11" x14ac:dyDescent="0.2">
      <c r="A11" s="5" t="s">
        <v>2107</v>
      </c>
      <c r="B11">
        <f>COUNTIFS(Table1[outcome],"=successful",Table1[goal], "&gt;=40000",Table1[goal], "&lt;=44999")</f>
        <v>11</v>
      </c>
      <c r="C11">
        <f>COUNTIFS(Table1[outcome],"=failed",Table1[goal], "&gt;=40000", Table1[goal], "&lt;=44999")</f>
        <v>3</v>
      </c>
      <c r="D11">
        <f>COUNTIFS(Table1[outcome],"=canceled",Table1[goal], "&gt;=40000", Table1[goal], "&lt;=44999")</f>
        <v>0</v>
      </c>
      <c r="E11">
        <f t="shared" si="0"/>
        <v>14</v>
      </c>
      <c r="F11" s="11">
        <f t="shared" si="1"/>
        <v>78.571428571428569</v>
      </c>
      <c r="G11" s="15">
        <f t="shared" si="6"/>
        <v>0.7857142857142857</v>
      </c>
      <c r="H11" s="11">
        <f t="shared" si="2"/>
        <v>21.428571428571427</v>
      </c>
      <c r="I11" s="15">
        <f t="shared" si="3"/>
        <v>0.21428571428571427</v>
      </c>
      <c r="J11" s="11">
        <f t="shared" si="4"/>
        <v>0</v>
      </c>
      <c r="K11" s="15">
        <f t="shared" si="5"/>
        <v>0</v>
      </c>
    </row>
    <row r="12" spans="1:11" x14ac:dyDescent="0.2">
      <c r="A12" s="5" t="s">
        <v>2108</v>
      </c>
      <c r="B12">
        <f>COUNTIFS(Table1[outcome],"=successful",Table1[goal], "&gt;=45000",Table1[goal], "&lt;=49999")</f>
        <v>8</v>
      </c>
      <c r="C12">
        <f>COUNTIFS(Table1[outcome],"=failed",Table1[goal], "&gt;=45000", Table1[goal], "&lt;=49999")</f>
        <v>3</v>
      </c>
      <c r="D12">
        <f>COUNTIFS(Table1[outcome],"=canceled",Table1[goal], "&gt;=45000", Table1[goal], "&lt;=49999")</f>
        <v>0</v>
      </c>
      <c r="E12">
        <f t="shared" si="0"/>
        <v>11</v>
      </c>
      <c r="F12" s="11">
        <f t="shared" si="1"/>
        <v>72.727272727272734</v>
      </c>
      <c r="G12" s="15">
        <f t="shared" si="6"/>
        <v>0.72727272727272729</v>
      </c>
      <c r="H12" s="11">
        <f t="shared" si="2"/>
        <v>27.27272727272727</v>
      </c>
      <c r="I12" s="15">
        <f t="shared" si="3"/>
        <v>0.27272727272727271</v>
      </c>
      <c r="J12" s="11">
        <f t="shared" si="4"/>
        <v>0</v>
      </c>
      <c r="K12" s="15">
        <f t="shared" si="5"/>
        <v>0</v>
      </c>
    </row>
    <row r="13" spans="1:11" x14ac:dyDescent="0.2">
      <c r="A13" s="5" t="s">
        <v>2109</v>
      </c>
      <c r="B13">
        <f>COUNTIFS(Table1[outcome],"=successful", Table1[goal], "&gt;50000")</f>
        <v>114</v>
      </c>
      <c r="C13">
        <f>COUNTIFS(Table1[outcome],"=failed",Table1[goal], "&gt;50000")</f>
        <v>163</v>
      </c>
      <c r="D13">
        <f>COUNTIFS(Table1[outcome],"=canceled",Table1[goal], "&gt;50000")</f>
        <v>28</v>
      </c>
      <c r="E13">
        <f t="shared" si="0"/>
        <v>305</v>
      </c>
      <c r="F13" s="11">
        <f t="shared" si="1"/>
        <v>37.377049180327873</v>
      </c>
      <c r="G13" s="15">
        <f t="shared" si="6"/>
        <v>0.3737704918032787</v>
      </c>
      <c r="H13" s="11">
        <f t="shared" si="2"/>
        <v>53.442622950819676</v>
      </c>
      <c r="I13" s="15">
        <f t="shared" si="3"/>
        <v>0.53442622950819674</v>
      </c>
      <c r="J13" s="11">
        <f t="shared" si="4"/>
        <v>9.1803278688524586</v>
      </c>
      <c r="K13" s="15">
        <f t="shared" si="5"/>
        <v>9.1803278688524587E-2</v>
      </c>
    </row>
    <row r="20" spans="1:4" x14ac:dyDescent="0.2">
      <c r="A20" s="6" t="s">
        <v>2068</v>
      </c>
      <c r="B20" s="16" t="s">
        <v>2120</v>
      </c>
      <c r="C20" s="16" t="s">
        <v>2121</v>
      </c>
      <c r="D20" s="16" t="s">
        <v>2122</v>
      </c>
    </row>
    <row r="21" spans="1:4" x14ac:dyDescent="0.2">
      <c r="A21" s="7" t="s">
        <v>2123</v>
      </c>
      <c r="B21" s="16">
        <v>0.58823529411764708</v>
      </c>
      <c r="C21" s="16">
        <v>0.39215686274509809</v>
      </c>
      <c r="D21" s="16">
        <v>1.9607843137254902E-2</v>
      </c>
    </row>
    <row r="22" spans="1:4" x14ac:dyDescent="0.2">
      <c r="A22" s="7" t="s">
        <v>2099</v>
      </c>
      <c r="B22" s="16">
        <v>0.82683982683982682</v>
      </c>
      <c r="C22" s="16">
        <v>0.16450216450216451</v>
      </c>
      <c r="D22" s="16">
        <v>8.658008658008658E-3</v>
      </c>
    </row>
    <row r="23" spans="1:4" x14ac:dyDescent="0.2">
      <c r="A23" s="7" t="s">
        <v>2101</v>
      </c>
      <c r="B23" s="16">
        <v>0.44444444444444442</v>
      </c>
      <c r="C23" s="16">
        <v>0.55555555555555558</v>
      </c>
      <c r="D23" s="16">
        <v>0</v>
      </c>
    </row>
    <row r="24" spans="1:4" x14ac:dyDescent="0.2">
      <c r="A24" s="7" t="s">
        <v>2102</v>
      </c>
      <c r="B24" s="16">
        <v>1</v>
      </c>
      <c r="C24" s="16">
        <v>0</v>
      </c>
      <c r="D24" s="16">
        <v>0</v>
      </c>
    </row>
    <row r="25" spans="1:4" x14ac:dyDescent="0.2">
      <c r="A25" s="7" t="s">
        <v>2103</v>
      </c>
      <c r="B25" s="16">
        <v>1</v>
      </c>
      <c r="C25" s="16">
        <v>0</v>
      </c>
      <c r="D25" s="16">
        <v>0</v>
      </c>
    </row>
    <row r="26" spans="1:4" x14ac:dyDescent="0.2">
      <c r="A26" s="7" t="s">
        <v>2104</v>
      </c>
      <c r="B26" s="16">
        <v>0.7857142857142857</v>
      </c>
      <c r="C26" s="16">
        <v>0.21428571428571427</v>
      </c>
      <c r="D26" s="16">
        <v>0</v>
      </c>
    </row>
    <row r="27" spans="1:4" x14ac:dyDescent="0.2">
      <c r="A27" s="7" t="s">
        <v>2105</v>
      </c>
      <c r="B27" s="16">
        <v>1</v>
      </c>
      <c r="C27" s="16">
        <v>0</v>
      </c>
      <c r="D27" s="16">
        <v>0</v>
      </c>
    </row>
    <row r="28" spans="1:4" x14ac:dyDescent="0.2">
      <c r="A28" s="7" t="s">
        <v>2106</v>
      </c>
      <c r="B28" s="16">
        <v>0.66666666666666652</v>
      </c>
      <c r="C28" s="16">
        <v>0.25</v>
      </c>
      <c r="D28" s="16">
        <v>8.3333333333333315E-2</v>
      </c>
    </row>
    <row r="29" spans="1:4" x14ac:dyDescent="0.2">
      <c r="A29" s="7" t="s">
        <v>2107</v>
      </c>
      <c r="B29" s="16">
        <v>0.7857142857142857</v>
      </c>
      <c r="C29" s="16">
        <v>0.21428571428571427</v>
      </c>
      <c r="D29" s="16">
        <v>0</v>
      </c>
    </row>
    <row r="30" spans="1:4" x14ac:dyDescent="0.2">
      <c r="A30" s="7" t="s">
        <v>2108</v>
      </c>
      <c r="B30" s="16">
        <v>0.72727272727272729</v>
      </c>
      <c r="C30" s="16">
        <v>0.27272727272727271</v>
      </c>
      <c r="D30" s="16">
        <v>0</v>
      </c>
    </row>
    <row r="31" spans="1:4" x14ac:dyDescent="0.2">
      <c r="A31" s="7" t="s">
        <v>2100</v>
      </c>
      <c r="B31" s="16">
        <v>0.52063492063492067</v>
      </c>
      <c r="C31" s="16">
        <v>0.4</v>
      </c>
      <c r="D31" s="16">
        <v>7.9365079365079361E-2</v>
      </c>
    </row>
    <row r="32" spans="1:4" x14ac:dyDescent="0.2">
      <c r="A32" s="7" t="s">
        <v>2109</v>
      </c>
      <c r="B32" s="16">
        <v>0.3737704918032787</v>
      </c>
      <c r="C32" s="16">
        <v>0.53442622950819674</v>
      </c>
      <c r="D32" s="16">
        <v>9.1803278688524587E-2</v>
      </c>
    </row>
    <row r="33" spans="1:4" x14ac:dyDescent="0.2">
      <c r="A33" s="7" t="s">
        <v>2069</v>
      </c>
      <c r="B33" s="16">
        <v>8.7192929432080835</v>
      </c>
      <c r="C33" s="16">
        <v>2.9979395136097162</v>
      </c>
      <c r="D33" s="16">
        <v>0.28276754318220082</v>
      </c>
    </row>
  </sheetData>
  <pageMargins left="0.7" right="0.7" top="0.75" bottom="0.75" header="0.3" footer="0.3"/>
  <ignoredErrors>
    <ignoredError sqref="C4:D4 H2:H13 J2 J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Table Format</vt:lpstr>
      <vt:lpstr>Sheet3</vt:lpstr>
      <vt:lpstr>Piviot Table 01</vt:lpstr>
      <vt:lpstr>Pivot Table 02</vt:lpstr>
      <vt:lpstr>Pivot Table 03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Sunera Athukorala</cp:lastModifiedBy>
  <dcterms:created xsi:type="dcterms:W3CDTF">2021-09-29T18:52:28Z</dcterms:created>
  <dcterms:modified xsi:type="dcterms:W3CDTF">2023-12-19T23:53:19Z</dcterms:modified>
</cp:coreProperties>
</file>